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-120" yWindow="-120" windowWidth="15600" windowHeight="11160"/>
  </bookViews>
  <sheets>
    <sheet name="تعليمات التسجيل" sheetId="14" r:id="rId1"/>
    <sheet name="أسماء الطلاب" sheetId="13" r:id="rId2"/>
    <sheet name="إدخال البيانات" sheetId="7" r:id="rId3"/>
    <sheet name="إختيار المقررات" sheetId="5" r:id="rId4"/>
    <sheet name="ورقة4" sheetId="10" state="hidden" r:id="rId5"/>
    <sheet name="الإستمارة" sheetId="11" r:id="rId6"/>
    <sheet name="السجل العام" sheetId="2" r:id="rId7"/>
    <sheet name="ورقة2" sheetId="4" state="hidden" r:id="rId8"/>
    <sheet name="ورقة1" sheetId="6" state="hidden" r:id="rId9"/>
  </sheets>
  <definedNames>
    <definedName name="_xlnm._FilterDatabase" localSheetId="7" hidden="1">ورقة2!$A$1:$U$1</definedName>
    <definedName name="_xlnm._FilterDatabase" localSheetId="4" hidden="1">ورقة4!$A$1:$CI$2214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5"/>
  <c r="EA5" i="2" s="1"/>
  <c r="AH5" i="5"/>
  <c r="DZ5" i="2" s="1"/>
  <c r="DK5"/>
  <c r="DH5"/>
  <c r="CX3"/>
  <c r="CV3"/>
  <c r="CT3"/>
  <c r="CR3"/>
  <c r="CP3"/>
  <c r="CN3"/>
  <c r="CL3"/>
  <c r="CJ3"/>
  <c r="CH3"/>
  <c r="CF3"/>
  <c r="CD3"/>
  <c r="CB3"/>
  <c r="BZ3"/>
  <c r="BX3"/>
  <c r="BV3"/>
  <c r="BT3"/>
  <c r="BR3"/>
  <c r="BP3"/>
  <c r="BN3"/>
  <c r="BL3"/>
  <c r="BJ3"/>
  <c r="BH3"/>
  <c r="BF3"/>
  <c r="BD3"/>
  <c r="BB3"/>
  <c r="AZ3"/>
  <c r="AX3"/>
  <c r="AV3"/>
  <c r="AT3"/>
  <c r="AR3"/>
  <c r="AP3"/>
  <c r="AN3"/>
  <c r="AL3"/>
  <c r="AJ3"/>
  <c r="AH3"/>
  <c r="AF3"/>
  <c r="AD3"/>
  <c r="AB3"/>
  <c r="Z3"/>
  <c r="X3"/>
  <c r="V3"/>
  <c r="T3"/>
  <c r="J27" i="11" l="1"/>
  <c r="E26"/>
  <c r="E25"/>
  <c r="V4" i="5" l="1"/>
  <c r="AB4"/>
  <c r="AB3"/>
  <c r="G5" i="2" s="1"/>
  <c r="P3" i="5"/>
  <c r="G2"/>
  <c r="P2"/>
  <c r="V2"/>
  <c r="O9" i="11"/>
  <c r="AB5" i="5"/>
  <c r="V5"/>
  <c r="J5"/>
  <c r="D5"/>
  <c r="G5" i="11"/>
  <c r="J7"/>
  <c r="G7"/>
  <c r="C7"/>
  <c r="C6"/>
  <c r="J5"/>
  <c r="M4"/>
  <c r="I3"/>
  <c r="E3"/>
  <c r="BK12" i="5"/>
  <c r="BK18"/>
  <c r="BK25"/>
  <c r="BK31"/>
  <c r="BK37"/>
  <c r="C8" i="11" l="1"/>
  <c r="DV5" i="2"/>
  <c r="G8" i="11"/>
  <c r="DW5" i="2"/>
  <c r="G9" i="11"/>
  <c r="DX5" i="2"/>
  <c r="O8" i="11"/>
  <c r="DY5" i="2"/>
  <c r="BR13" i="5"/>
  <c r="BR6"/>
  <c r="BR7"/>
  <c r="C9" i="11"/>
  <c r="J1" i="5"/>
  <c r="D2"/>
  <c r="AC3"/>
  <c r="AH3"/>
  <c r="AC4"/>
  <c r="AH4"/>
  <c r="BT7" l="1"/>
  <c r="BK7"/>
  <c r="BK6"/>
  <c r="BS6"/>
  <c r="BT13"/>
  <c r="BK13"/>
  <c r="BS13"/>
  <c r="BT6"/>
  <c r="DF5" i="2" l="1"/>
  <c r="C4" i="7" l="1"/>
  <c r="BR24" i="5"/>
  <c r="BK24" s="1"/>
  <c r="BR52"/>
  <c r="BR47"/>
  <c r="BR30"/>
  <c r="BR23"/>
  <c r="BK23" s="1"/>
  <c r="BR51"/>
  <c r="BR46"/>
  <c r="BR29"/>
  <c r="BR22"/>
  <c r="BK22" s="1"/>
  <c r="BR50"/>
  <c r="BR45"/>
  <c r="BR28"/>
  <c r="BR21"/>
  <c r="BR49"/>
  <c r="BR44"/>
  <c r="BR27"/>
  <c r="BR20"/>
  <c r="BR48"/>
  <c r="BR43"/>
  <c r="BR26"/>
  <c r="BR19"/>
  <c r="BR11"/>
  <c r="BR42"/>
  <c r="BR36"/>
  <c r="BR17"/>
  <c r="BR10"/>
  <c r="BR41"/>
  <c r="BR35"/>
  <c r="BR16"/>
  <c r="BR9"/>
  <c r="BR40"/>
  <c r="BR34"/>
  <c r="BR15"/>
  <c r="BR8"/>
  <c r="BK8" s="1"/>
  <c r="BR39"/>
  <c r="BR33"/>
  <c r="BR14"/>
  <c r="BR38"/>
  <c r="BR32"/>
  <c r="M3" i="11" l="1"/>
  <c r="AB2" i="5"/>
  <c r="BS40"/>
  <c r="BK40"/>
  <c r="BS43"/>
  <c r="BK43"/>
  <c r="BS46"/>
  <c r="BK46"/>
  <c r="BS38"/>
  <c r="BK38"/>
  <c r="BT9"/>
  <c r="BK9"/>
  <c r="BT10"/>
  <c r="BK10"/>
  <c r="BT11"/>
  <c r="BK11"/>
  <c r="BS48"/>
  <c r="BK48"/>
  <c r="BS49"/>
  <c r="BK49"/>
  <c r="BS50"/>
  <c r="BK50"/>
  <c r="BS51"/>
  <c r="BK51"/>
  <c r="BS52"/>
  <c r="BK52"/>
  <c r="BS39"/>
  <c r="BK39"/>
  <c r="BS42"/>
  <c r="BK42"/>
  <c r="BS45"/>
  <c r="BK45"/>
  <c r="BT14"/>
  <c r="BK14"/>
  <c r="BT15"/>
  <c r="BK15"/>
  <c r="BT16"/>
  <c r="BK16"/>
  <c r="BT17"/>
  <c r="BK17"/>
  <c r="BT19"/>
  <c r="BK19"/>
  <c r="BT20"/>
  <c r="BK20"/>
  <c r="BT21"/>
  <c r="BK21"/>
  <c r="BS32"/>
  <c r="BK32"/>
  <c r="BS41"/>
  <c r="BK41"/>
  <c r="BS44"/>
  <c r="BK44"/>
  <c r="BS47"/>
  <c r="BK47"/>
  <c r="BS33"/>
  <c r="BK33"/>
  <c r="BS34"/>
  <c r="BK34"/>
  <c r="BS35"/>
  <c r="BK35"/>
  <c r="BS36"/>
  <c r="BK36"/>
  <c r="BS26"/>
  <c r="BK26"/>
  <c r="BS27"/>
  <c r="BK27"/>
  <c r="BS28"/>
  <c r="BK28"/>
  <c r="BS29"/>
  <c r="BK29"/>
  <c r="BS30"/>
  <c r="BK30"/>
  <c r="BS22"/>
  <c r="BT22"/>
  <c r="BS23"/>
  <c r="BT23"/>
  <c r="BS24"/>
  <c r="BT24"/>
  <c r="BT8"/>
  <c r="BW5"/>
  <c r="BS9"/>
  <c r="BS14"/>
  <c r="BS15"/>
  <c r="BS16"/>
  <c r="BS17"/>
  <c r="BS19"/>
  <c r="BS20"/>
  <c r="BS21"/>
  <c r="BS7"/>
  <c r="BS10"/>
  <c r="BS8"/>
  <c r="BS11"/>
  <c r="DU5" i="2"/>
  <c r="DT5"/>
  <c r="DS5"/>
  <c r="A5"/>
  <c r="U32" i="11"/>
  <c r="U31"/>
  <c r="U30"/>
  <c r="U29"/>
  <c r="C2"/>
  <c r="D35" s="1"/>
  <c r="D41" s="1"/>
  <c r="A1"/>
  <c r="A2" i="7"/>
  <c r="CO5" i="2"/>
  <c r="AY5"/>
  <c r="CW5"/>
  <c r="BI5"/>
  <c r="AW5"/>
  <c r="CK5"/>
  <c r="BG5"/>
  <c r="CS5"/>
  <c r="CI5"/>
  <c r="BE5"/>
  <c r="CG5"/>
  <c r="AE5"/>
  <c r="AD5" s="1"/>
  <c r="AO5"/>
  <c r="AC5"/>
  <c r="AB5" s="1"/>
  <c r="AA5"/>
  <c r="AK5"/>
  <c r="AI5"/>
  <c r="W5"/>
  <c r="N5"/>
  <c r="M5"/>
  <c r="L5"/>
  <c r="S5"/>
  <c r="B5"/>
  <c r="V16" i="11" l="1"/>
  <c r="I17" s="1"/>
  <c r="K17" s="1"/>
  <c r="V18"/>
  <c r="I19" s="1"/>
  <c r="K19" s="1"/>
  <c r="BT12" i="5"/>
  <c r="BS37"/>
  <c r="J17" i="11"/>
  <c r="V19"/>
  <c r="I20" s="1"/>
  <c r="V22"/>
  <c r="V14"/>
  <c r="I15" s="1"/>
  <c r="V17"/>
  <c r="I18" s="1"/>
  <c r="BT5" i="5"/>
  <c r="V15" i="11"/>
  <c r="I16" s="1"/>
  <c r="V20"/>
  <c r="I21" s="1"/>
  <c r="V13"/>
  <c r="I14" s="1"/>
  <c r="V12"/>
  <c r="I13" s="1"/>
  <c r="V21"/>
  <c r="I22" s="1"/>
  <c r="BS18" i="5"/>
  <c r="BS12"/>
  <c r="BS25"/>
  <c r="BS31"/>
  <c r="BT18"/>
  <c r="BS5"/>
  <c r="AH1"/>
  <c r="J4" i="11" s="1"/>
  <c r="D4" i="5"/>
  <c r="P5" i="2" s="1"/>
  <c r="P1" i="5"/>
  <c r="C5" i="2" s="1"/>
  <c r="V3" i="5"/>
  <c r="O5" i="11" s="1"/>
  <c r="J4" i="5"/>
  <c r="Q5" i="2" s="1"/>
  <c r="V1" i="5"/>
  <c r="D5" i="2" s="1"/>
  <c r="D3" i="5"/>
  <c r="I5" i="2" s="1"/>
  <c r="P4" i="5"/>
  <c r="J6" i="11" s="1"/>
  <c r="AB1" i="5"/>
  <c r="F5" i="2" s="1"/>
  <c r="J3" i="5"/>
  <c r="J5" i="2" s="1"/>
  <c r="H5"/>
  <c r="O5"/>
  <c r="DR5"/>
  <c r="C3" i="11"/>
  <c r="G2"/>
  <c r="M34" s="1"/>
  <c r="L40" s="1"/>
  <c r="BW5" i="2"/>
  <c r="BO5"/>
  <c r="AM5"/>
  <c r="CC5"/>
  <c r="CU5"/>
  <c r="CM5"/>
  <c r="BA5"/>
  <c r="Y5"/>
  <c r="BQ5"/>
  <c r="BU5"/>
  <c r="AS5"/>
  <c r="CA5"/>
  <c r="BK5"/>
  <c r="BM5"/>
  <c r="U5"/>
  <c r="BY5"/>
  <c r="BS5"/>
  <c r="BC5"/>
  <c r="AQ5"/>
  <c r="AU5"/>
  <c r="CE5"/>
  <c r="CQ5"/>
  <c r="CY5"/>
  <c r="P17" i="11" l="1"/>
  <c r="O18" i="5"/>
  <c r="O20"/>
  <c r="O14"/>
  <c r="J19" i="11"/>
  <c r="O19"/>
  <c r="P19"/>
  <c r="O17"/>
  <c r="O16" i="5"/>
  <c r="K14" i="11"/>
  <c r="P14"/>
  <c r="O14"/>
  <c r="J14"/>
  <c r="P18"/>
  <c r="K18"/>
  <c r="J18"/>
  <c r="O18"/>
  <c r="J21"/>
  <c r="P21"/>
  <c r="O21"/>
  <c r="K21"/>
  <c r="O15"/>
  <c r="J15"/>
  <c r="K15"/>
  <c r="P15"/>
  <c r="O22"/>
  <c r="K22"/>
  <c r="J22"/>
  <c r="P22"/>
  <c r="K16"/>
  <c r="O16"/>
  <c r="J16"/>
  <c r="P16"/>
  <c r="P13"/>
  <c r="J13"/>
  <c r="K13"/>
  <c r="O13"/>
  <c r="J20"/>
  <c r="P20"/>
  <c r="O20"/>
  <c r="K20"/>
  <c r="O9" i="5"/>
  <c r="O11"/>
  <c r="O13"/>
  <c r="O15"/>
  <c r="O17"/>
  <c r="O12"/>
  <c r="O19"/>
  <c r="O10"/>
  <c r="A15"/>
  <c r="B15" s="1"/>
  <c r="A12"/>
  <c r="B12" s="1"/>
  <c r="A10"/>
  <c r="B10" s="1"/>
  <c r="A20"/>
  <c r="B20" s="1"/>
  <c r="A18"/>
  <c r="B18" s="1"/>
  <c r="A16"/>
  <c r="B16" s="1"/>
  <c r="A14"/>
  <c r="B14" s="1"/>
  <c r="A9"/>
  <c r="B9" s="1"/>
  <c r="A11"/>
  <c r="B11" s="1"/>
  <c r="A22"/>
  <c r="B22" s="1"/>
  <c r="A21"/>
  <c r="B21" s="1"/>
  <c r="A8"/>
  <c r="B8" s="1"/>
  <c r="A17"/>
  <c r="B17" s="1"/>
  <c r="A19"/>
  <c r="B19" s="1"/>
  <c r="A13"/>
  <c r="B13" s="1"/>
  <c r="O6" i="11"/>
  <c r="C5"/>
  <c r="C4"/>
  <c r="G4"/>
  <c r="R5" i="2"/>
  <c r="K5"/>
  <c r="E5"/>
  <c r="L2" i="11"/>
  <c r="O2"/>
  <c r="G6"/>
  <c r="AH15" i="5" l="1"/>
  <c r="AG5" i="2"/>
  <c r="D15" i="5"/>
  <c r="D13"/>
  <c r="D9"/>
  <c r="Q24" i="11" l="1"/>
  <c r="EB5" i="2"/>
  <c r="D20" i="5"/>
  <c r="D22"/>
  <c r="D21"/>
  <c r="D14"/>
  <c r="D16"/>
  <c r="D17"/>
  <c r="D8"/>
  <c r="D18"/>
  <c r="D12"/>
  <c r="D10"/>
  <c r="D11"/>
  <c r="D19" l="1"/>
  <c r="O8" l="1"/>
  <c r="R8" s="1"/>
  <c r="BZ21" l="1"/>
  <c r="BZ11"/>
  <c r="BZ13"/>
  <c r="BZ17"/>
  <c r="BZ22"/>
  <c r="BZ7"/>
  <c r="BZ14"/>
  <c r="BZ19"/>
  <c r="BZ23"/>
  <c r="BZ8"/>
  <c r="BZ10"/>
  <c r="BZ15"/>
  <c r="BZ20"/>
  <c r="BZ24"/>
  <c r="BZ9"/>
  <c r="BZ16"/>
  <c r="BZ6"/>
  <c r="BY11"/>
  <c r="BY21"/>
  <c r="BY10"/>
  <c r="BQ7"/>
  <c r="BQ11"/>
  <c r="BQ8"/>
  <c r="BQ6"/>
  <c r="BQ9"/>
  <c r="BQ10"/>
  <c r="BZ25" l="1"/>
  <c r="BW6"/>
  <c r="BU6"/>
  <c r="BU10"/>
  <c r="BU7"/>
  <c r="BU11"/>
  <c r="BU8"/>
  <c r="BU9"/>
  <c r="Z8" l="1"/>
  <c r="P20"/>
  <c r="R20" s="1"/>
  <c r="Z20" s="1"/>
  <c r="P18"/>
  <c r="R18" s="1"/>
  <c r="Z18" s="1"/>
  <c r="P19"/>
  <c r="R19" s="1"/>
  <c r="Z19" s="1"/>
  <c r="P8"/>
  <c r="P9"/>
  <c r="P10"/>
  <c r="P16"/>
  <c r="P17"/>
  <c r="P15"/>
  <c r="P14"/>
  <c r="P11"/>
  <c r="P12"/>
  <c r="P13"/>
  <c r="N18" l="1"/>
  <c r="Q18"/>
  <c r="N20"/>
  <c r="Q20"/>
  <c r="N19"/>
  <c r="Q19"/>
  <c r="BY5"/>
  <c r="N8"/>
  <c r="BW8"/>
  <c r="R9" l="1"/>
  <c r="Z9" s="1"/>
  <c r="R13"/>
  <c r="Z13" s="1"/>
  <c r="R17"/>
  <c r="Z17" s="1"/>
  <c r="BY19" s="1"/>
  <c r="R10"/>
  <c r="Z10" s="1"/>
  <c r="R14"/>
  <c r="Z14" s="1"/>
  <c r="R11"/>
  <c r="Z11" s="1"/>
  <c r="R15"/>
  <c r="Z15" s="1"/>
  <c r="R12"/>
  <c r="Z12" s="1"/>
  <c r="R16"/>
  <c r="Z16" s="1"/>
  <c r="BY16" l="1"/>
  <c r="Q9"/>
  <c r="AH14"/>
  <c r="N12"/>
  <c r="Q12"/>
  <c r="N17"/>
  <c r="Q17"/>
  <c r="N10"/>
  <c r="Q10"/>
  <c r="N15"/>
  <c r="Q15"/>
  <c r="N11"/>
  <c r="Q11"/>
  <c r="N13"/>
  <c r="Q13"/>
  <c r="N16"/>
  <c r="Q16"/>
  <c r="N14"/>
  <c r="Q14"/>
  <c r="N9"/>
  <c r="BQ14"/>
  <c r="BQ18"/>
  <c r="BQ32"/>
  <c r="BQ29"/>
  <c r="BQ41"/>
  <c r="BQ19"/>
  <c r="BQ20"/>
  <c r="BQ23"/>
  <c r="BQ50"/>
  <c r="BQ46"/>
  <c r="BQ51"/>
  <c r="BQ27"/>
  <c r="BQ12"/>
  <c r="BQ36"/>
  <c r="BQ43"/>
  <c r="BQ52"/>
  <c r="BQ48"/>
  <c r="BQ24"/>
  <c r="BQ49"/>
  <c r="BQ30"/>
  <c r="BQ47"/>
  <c r="BQ45"/>
  <c r="BQ35"/>
  <c r="BQ34"/>
  <c r="BQ15"/>
  <c r="BQ17"/>
  <c r="BQ44"/>
  <c r="BQ39"/>
  <c r="BQ26"/>
  <c r="BQ21"/>
  <c r="BQ42"/>
  <c r="BQ40"/>
  <c r="BQ22"/>
  <c r="BQ13"/>
  <c r="BQ28"/>
  <c r="BQ16"/>
  <c r="BQ33"/>
  <c r="BQ38"/>
  <c r="AH12" l="1"/>
  <c r="DN5" i="2"/>
  <c r="DQ5" s="1"/>
  <c r="E24" i="11"/>
  <c r="AH8" i="5"/>
  <c r="AH10" s="1"/>
  <c r="U14" i="11"/>
  <c r="A15" s="1"/>
  <c r="U20"/>
  <c r="U15"/>
  <c r="A16" s="1"/>
  <c r="U16"/>
  <c r="A17" s="1"/>
  <c r="U26"/>
  <c r="U25"/>
  <c r="U27"/>
  <c r="U21"/>
  <c r="U18"/>
  <c r="A19" s="1"/>
  <c r="U12"/>
  <c r="A13" s="1"/>
  <c r="U19"/>
  <c r="A20" s="1"/>
  <c r="U24"/>
  <c r="U22"/>
  <c r="U17"/>
  <c r="A18" s="1"/>
  <c r="U23"/>
  <c r="U13"/>
  <c r="A14" s="1"/>
  <c r="BY24" i="5"/>
  <c r="BY20"/>
  <c r="BY8"/>
  <c r="BY18"/>
  <c r="BY22"/>
  <c r="BY23"/>
  <c r="DJ5" i="2" l="1"/>
  <c r="E34" i="11"/>
  <c r="AH13" i="5"/>
  <c r="E27" i="11"/>
  <c r="C14"/>
  <c r="H14" s="1"/>
  <c r="B14"/>
  <c r="B17"/>
  <c r="C17"/>
  <c r="H17" s="1"/>
  <c r="C20"/>
  <c r="H20" s="1"/>
  <c r="B20"/>
  <c r="B18"/>
  <c r="C18"/>
  <c r="H18" s="1"/>
  <c r="C13"/>
  <c r="B13"/>
  <c r="B16"/>
  <c r="C16"/>
  <c r="H16" s="1"/>
  <c r="C19"/>
  <c r="H19" s="1"/>
  <c r="B19"/>
  <c r="B15"/>
  <c r="C15"/>
  <c r="H15" s="1"/>
  <c r="BY15" i="5"/>
  <c r="BY12"/>
  <c r="BY7"/>
  <c r="BY9"/>
  <c r="BY6"/>
  <c r="BY14"/>
  <c r="BY17"/>
  <c r="BY13"/>
  <c r="BJ5" i="2" l="1"/>
  <c r="H13" i="11"/>
  <c r="AT5" i="2"/>
  <c r="BL5"/>
  <c r="DL5"/>
  <c r="BB5"/>
  <c r="AP5"/>
  <c r="E40" i="11"/>
  <c r="DM5" i="2"/>
  <c r="CX5"/>
  <c r="CP5"/>
  <c r="CH5"/>
  <c r="BZ5"/>
  <c r="BR5"/>
  <c r="CJ5"/>
  <c r="CV5"/>
  <c r="CN5"/>
  <c r="CF5"/>
  <c r="BX5"/>
  <c r="BP5"/>
  <c r="BH5"/>
  <c r="CB5"/>
  <c r="BD5"/>
  <c r="CT5"/>
  <c r="CL5"/>
  <c r="CD5"/>
  <c r="BV5"/>
  <c r="BN5"/>
  <c r="BF5"/>
  <c r="CR5"/>
  <c r="BT5"/>
  <c r="G15" i="11"/>
  <c r="G17"/>
  <c r="G16"/>
  <c r="G18"/>
  <c r="AX5" i="2" s="1"/>
  <c r="G19" i="11"/>
  <c r="AZ5" i="2" s="1"/>
  <c r="G13" i="11"/>
  <c r="T5" i="2" s="1"/>
  <c r="G20" i="11"/>
  <c r="G14"/>
  <c r="CA25" i="5"/>
  <c r="V5" i="2" l="1"/>
  <c r="AV5"/>
  <c r="AR5"/>
  <c r="AJ5"/>
  <c r="AH5"/>
  <c r="Z5"/>
  <c r="AF5"/>
  <c r="X5"/>
  <c r="AN5"/>
  <c r="AL5"/>
</calcChain>
</file>

<file path=xl/sharedStrings.xml><?xml version="1.0" encoding="utf-8"?>
<sst xmlns="http://schemas.openxmlformats.org/spreadsheetml/2006/main" count="11782" uniqueCount="1005">
  <si>
    <t>تاريخه</t>
  </si>
  <si>
    <t>تدوير رسوم</t>
  </si>
  <si>
    <t>رقم الطالب</t>
  </si>
  <si>
    <t>الاسم والكنية:</t>
  </si>
  <si>
    <t>اسم الاب:</t>
  </si>
  <si>
    <t>اسم الام:</t>
  </si>
  <si>
    <t>مكان الميلاد</t>
  </si>
  <si>
    <t>عام الميلاد</t>
  </si>
  <si>
    <t>بطل الجمهورية</t>
  </si>
  <si>
    <t>السنة</t>
  </si>
  <si>
    <t>الجنسية</t>
  </si>
  <si>
    <t>الجنس</t>
  </si>
  <si>
    <t>نوع الشهادة</t>
  </si>
  <si>
    <t>عام الثانوية :</t>
  </si>
  <si>
    <t>محافظتها</t>
  </si>
  <si>
    <t>الطلاب الأوائل</t>
  </si>
  <si>
    <t>محافظة الهوية</t>
  </si>
  <si>
    <t>الفصل الأول</t>
  </si>
  <si>
    <t>جديد</t>
  </si>
  <si>
    <t>راسب</t>
  </si>
  <si>
    <t>الفصل الثاني</t>
  </si>
  <si>
    <t>تقسيط</t>
  </si>
  <si>
    <t>مقررات السنة الثانية</t>
  </si>
  <si>
    <t>المبلغ المستحق</t>
  </si>
  <si>
    <t>القسط الأول</t>
  </si>
  <si>
    <t>رسم الشهادة</t>
  </si>
  <si>
    <t>القسط الثاني</t>
  </si>
  <si>
    <t>نوع الثانوية</t>
  </si>
  <si>
    <t>رمز المقرر</t>
  </si>
  <si>
    <t>طابع هلال احمر     25  ل .س</t>
  </si>
  <si>
    <t xml:space="preserve">طابع مالي         30  ل.س   </t>
  </si>
  <si>
    <t>طابع بحث علمي         25ل.س</t>
  </si>
  <si>
    <t xml:space="preserve">إلى المصرف العقاري </t>
  </si>
  <si>
    <t>يرجى قبض مبلغ  قدره</t>
  </si>
  <si>
    <t>رقمه الامتحاني</t>
  </si>
  <si>
    <t xml:space="preserve">وتحويله إلى حساب التعليم المفتوح رقم ck1-10173186 وتسليم إشعار القبض إلى صاحب العلاقة  </t>
  </si>
  <si>
    <t>المعلومات  الشخصية</t>
  </si>
  <si>
    <t>معلومات الشهادة</t>
  </si>
  <si>
    <t>مقررات السنة الأولى</t>
  </si>
  <si>
    <t>مقررات السنة الثالثة</t>
  </si>
  <si>
    <t>مقررات السنة الرابعة</t>
  </si>
  <si>
    <t>إعادة الإرتباط</t>
  </si>
  <si>
    <t>أنواع الحسم</t>
  </si>
  <si>
    <t>الأموال المستحقة</t>
  </si>
  <si>
    <t>الإحصائية</t>
  </si>
  <si>
    <t>الاسم والنسبة</t>
  </si>
  <si>
    <t>الأب</t>
  </si>
  <si>
    <t>الام</t>
  </si>
  <si>
    <t>عام الثانوية</t>
  </si>
  <si>
    <t>رقمه</t>
  </si>
  <si>
    <t>المبلغ المدور</t>
  </si>
  <si>
    <t>عناصر الجيش وقوى الأمن الداخلي</t>
  </si>
  <si>
    <t>تقيسط</t>
  </si>
  <si>
    <t>عدد المواد الجديدة</t>
  </si>
  <si>
    <t>عدد الإجمالي للمواد</t>
  </si>
  <si>
    <t>الرقم الإمتحاني</t>
  </si>
  <si>
    <t>الاب</t>
  </si>
  <si>
    <t>الأم</t>
  </si>
  <si>
    <t>تاريخ الميلاد</t>
  </si>
  <si>
    <t>الرقم الوطني</t>
  </si>
  <si>
    <t>نوع الشهادة الثانوية</t>
  </si>
  <si>
    <t>سنة الشهادة</t>
  </si>
  <si>
    <t>محافظ الشهادة</t>
  </si>
  <si>
    <t>العنوان الدائم</t>
  </si>
  <si>
    <t>رقم الهاتف</t>
  </si>
  <si>
    <t>رقم الموبايل</t>
  </si>
  <si>
    <t>الاسم والنسبه</t>
  </si>
  <si>
    <t>المحافظة</t>
  </si>
  <si>
    <t>ذوي الشهداء وجرحى الجيش العربي السوري</t>
  </si>
  <si>
    <t>تاريخ تدوير رسوم</t>
  </si>
  <si>
    <t>حسين</t>
  </si>
  <si>
    <t>الأولى</t>
  </si>
  <si>
    <t>صالح</t>
  </si>
  <si>
    <t>حاتم</t>
  </si>
  <si>
    <t>محمود</t>
  </si>
  <si>
    <t>مروان</t>
  </si>
  <si>
    <t>محمد</t>
  </si>
  <si>
    <t>عدنان</t>
  </si>
  <si>
    <t>علي</t>
  </si>
  <si>
    <t>يوسف</t>
  </si>
  <si>
    <t>أحمد</t>
  </si>
  <si>
    <t>جمال</t>
  </si>
  <si>
    <t>صلاح</t>
  </si>
  <si>
    <t>محمد علي</t>
  </si>
  <si>
    <t>فواز</t>
  </si>
  <si>
    <t>ماهر</t>
  </si>
  <si>
    <t>محسن</t>
  </si>
  <si>
    <t>جميل</t>
  </si>
  <si>
    <t>بسام</t>
  </si>
  <si>
    <t>محي الدين</t>
  </si>
  <si>
    <t>رفيق</t>
  </si>
  <si>
    <t>عبد الرزاق</t>
  </si>
  <si>
    <t>ابراهيم</t>
  </si>
  <si>
    <t>جودت</t>
  </si>
  <si>
    <t>محمد خير</t>
  </si>
  <si>
    <t>زياد</t>
  </si>
  <si>
    <t>عصام</t>
  </si>
  <si>
    <t>احمد</t>
  </si>
  <si>
    <t>خليل</t>
  </si>
  <si>
    <t>محمد عماد</t>
  </si>
  <si>
    <t>نزار</t>
  </si>
  <si>
    <t>فؤاد</t>
  </si>
  <si>
    <t>بشار</t>
  </si>
  <si>
    <t>عبد الهادي</t>
  </si>
  <si>
    <t>نضال</t>
  </si>
  <si>
    <t>صباح</t>
  </si>
  <si>
    <t>خالد</t>
  </si>
  <si>
    <t>حمد</t>
  </si>
  <si>
    <t>عبد الله</t>
  </si>
  <si>
    <t>مرسل</t>
  </si>
  <si>
    <t>مازن</t>
  </si>
  <si>
    <t>ايمن</t>
  </si>
  <si>
    <t>مصطفى</t>
  </si>
  <si>
    <t>عماد</t>
  </si>
  <si>
    <t>محمد سامر</t>
  </si>
  <si>
    <t>مسعود</t>
  </si>
  <si>
    <t>محمد زهير</t>
  </si>
  <si>
    <t>محمد كمال</t>
  </si>
  <si>
    <t>محمد سمير</t>
  </si>
  <si>
    <t>وليد</t>
  </si>
  <si>
    <t>سمير</t>
  </si>
  <si>
    <t>كمال</t>
  </si>
  <si>
    <t>ياسر</t>
  </si>
  <si>
    <t>قاسم</t>
  </si>
  <si>
    <t>غازي</t>
  </si>
  <si>
    <t>محمد هشام</t>
  </si>
  <si>
    <t>محمد معتز</t>
  </si>
  <si>
    <t>فايز</t>
  </si>
  <si>
    <t>رياض</t>
  </si>
  <si>
    <t>هيثم</t>
  </si>
  <si>
    <t>مفيد</t>
  </si>
  <si>
    <t>عبد القادر</t>
  </si>
  <si>
    <t>جهاد</t>
  </si>
  <si>
    <t>عبد الكريم</t>
  </si>
  <si>
    <t>طلال</t>
  </si>
  <si>
    <t>حسان</t>
  </si>
  <si>
    <t>محمد خليل</t>
  </si>
  <si>
    <t>ناظم</t>
  </si>
  <si>
    <t>أنور</t>
  </si>
  <si>
    <t>لطفي</t>
  </si>
  <si>
    <t>محمد سليم</t>
  </si>
  <si>
    <t>محمد بسام</t>
  </si>
  <si>
    <t>محمد زياد</t>
  </si>
  <si>
    <t>اسامه</t>
  </si>
  <si>
    <t>معتز</t>
  </si>
  <si>
    <t>احسان</t>
  </si>
  <si>
    <t>محمد عدنان</t>
  </si>
  <si>
    <t>عزام</t>
  </si>
  <si>
    <t>عثمان</t>
  </si>
  <si>
    <t>سامر</t>
  </si>
  <si>
    <t>راتب</t>
  </si>
  <si>
    <t>منال</t>
  </si>
  <si>
    <t>غياث</t>
  </si>
  <si>
    <t>غفران</t>
  </si>
  <si>
    <t>وهيب</t>
  </si>
  <si>
    <t>اياد</t>
  </si>
  <si>
    <t>حسن حسن</t>
  </si>
  <si>
    <t>شعبان</t>
  </si>
  <si>
    <t>باسم</t>
  </si>
  <si>
    <t>خلدون</t>
  </si>
  <si>
    <t>سهام</t>
  </si>
  <si>
    <t>سيف الدين</t>
  </si>
  <si>
    <t>كلمة السر</t>
  </si>
  <si>
    <t>الاسم</t>
  </si>
  <si>
    <t>عمار سعيد</t>
  </si>
  <si>
    <t>نهاد الأحمر</t>
  </si>
  <si>
    <t>عمر الإمام</t>
  </si>
  <si>
    <t>اتبع الخطوات التالية:</t>
  </si>
  <si>
    <t>اضغط هنا</t>
  </si>
  <si>
    <t>الإستمارة وإطبع منها أربعة نسخ</t>
  </si>
  <si>
    <t>لن يتم التسجيل إذا لم يتم ملئ جميع هذه الحقول بالمعلومات الصحيحة دون أي نقص</t>
  </si>
  <si>
    <t>للذهاب لاختيار المواد</t>
  </si>
  <si>
    <t>للرجوع إلى تعليمات التسجيل</t>
  </si>
  <si>
    <t xml:space="preserve">بعد الإنتهاء من عملية إختيار المقررات إنتقل إلى صفحة </t>
  </si>
  <si>
    <t>الموبايل</t>
  </si>
  <si>
    <t>الهاتف</t>
  </si>
  <si>
    <t>شعبة التجنيد</t>
  </si>
  <si>
    <t>ذكر</t>
  </si>
  <si>
    <t>أنثى</t>
  </si>
  <si>
    <t>العنوان :</t>
  </si>
  <si>
    <t>الرقم الامتحاني</t>
  </si>
  <si>
    <t>ر2</t>
  </si>
  <si>
    <t>ج</t>
  </si>
  <si>
    <t>ر1</t>
  </si>
  <si>
    <t>نوع الحسم</t>
  </si>
  <si>
    <t>نقابة معلمين</t>
  </si>
  <si>
    <t>ذوي إحتياجات الخاصة</t>
  </si>
  <si>
    <t>وثيقة وفاة</t>
  </si>
  <si>
    <t>سجين</t>
  </si>
  <si>
    <t>رسم التسجيل</t>
  </si>
  <si>
    <t>عدد المقررات المسجلة لأول مرة</t>
  </si>
  <si>
    <t>ليرة سورية فقط لا غير من الطالب</t>
  </si>
  <si>
    <t>نقابة المعلمين</t>
  </si>
  <si>
    <t>رسم إعادة ارتباط</t>
  </si>
  <si>
    <t>رسم تسجيل سنوي</t>
  </si>
  <si>
    <t>عدد المواد الراسبة للمرة الأولى</t>
  </si>
  <si>
    <t>عدد المواد الراسبة للمرة الثانية</t>
  </si>
  <si>
    <t>أصول المحاسبة  (1)</t>
  </si>
  <si>
    <t xml:space="preserve">الرياضيات المالية والادارية </t>
  </si>
  <si>
    <t>مبادئ الادارة  (1)</t>
  </si>
  <si>
    <t xml:space="preserve">المدخل الى القانون </t>
  </si>
  <si>
    <t xml:space="preserve">تقنيات الحاسوب </t>
  </si>
  <si>
    <t>أصول المحاسبة (2)</t>
  </si>
  <si>
    <t xml:space="preserve">اساليب كمية في الادارة </t>
  </si>
  <si>
    <t>مبادئ الادارة  (2)</t>
  </si>
  <si>
    <t>دراسات تجارية باللغة الاجنبية</t>
  </si>
  <si>
    <t xml:space="preserve">اقتصاد كلي </t>
  </si>
  <si>
    <t>مبادئ التكاليف (1)</t>
  </si>
  <si>
    <t xml:space="preserve">نظم المعلومات المحاسبية </t>
  </si>
  <si>
    <t>محاسبة خاصة  (1)</t>
  </si>
  <si>
    <t xml:space="preserve">محاسبة منشات مالية </t>
  </si>
  <si>
    <t xml:space="preserve">محاسبة حكومية </t>
  </si>
  <si>
    <t>مبادئ التكاليف (2)</t>
  </si>
  <si>
    <t>تحليل مالي باللغة الاجنبية</t>
  </si>
  <si>
    <t>محاسبة خاصة (2)</t>
  </si>
  <si>
    <t xml:space="preserve">نظرية المحاسبة </t>
  </si>
  <si>
    <t xml:space="preserve">محاسبة ضريبية </t>
  </si>
  <si>
    <t xml:space="preserve">محاسبة شركات الاموال </t>
  </si>
  <si>
    <t xml:space="preserve">المالية العامة </t>
  </si>
  <si>
    <t xml:space="preserve">ادارة الانتاج </t>
  </si>
  <si>
    <t xml:space="preserve">الاقتصاد الجزئي </t>
  </si>
  <si>
    <t xml:space="preserve">مبادئ الاحصاء </t>
  </si>
  <si>
    <t>تدقيق حسابات (2)</t>
  </si>
  <si>
    <t xml:space="preserve">محاسبة متقدمة </t>
  </si>
  <si>
    <t xml:space="preserve">محاسبة البترول </t>
  </si>
  <si>
    <t xml:space="preserve">مشكلات محاسبية معاصرة </t>
  </si>
  <si>
    <t>دراسات محاسبية باللغة الاجنبية</t>
  </si>
  <si>
    <t>تدقيق حسابات (1)</t>
  </si>
  <si>
    <t xml:space="preserve">محاسبة ادارية </t>
  </si>
  <si>
    <t xml:space="preserve">محاسبة دولية بللغة الاجنبية </t>
  </si>
  <si>
    <t xml:space="preserve">برمجيات تطبيقية في المحاسبة </t>
  </si>
  <si>
    <t xml:space="preserve">محاسبة زراعية </t>
  </si>
  <si>
    <t xml:space="preserve">محاسبة شركات الاشخاص </t>
  </si>
  <si>
    <t xml:space="preserve">ادارة مشتريات ومخازن </t>
  </si>
  <si>
    <t xml:space="preserve">الادارة المالية </t>
  </si>
  <si>
    <t xml:space="preserve">القانون التجاري </t>
  </si>
  <si>
    <t xml:space="preserve">التمويل باللغة الاجنبية </t>
  </si>
  <si>
    <t>حنان</t>
  </si>
  <si>
    <t>امينه</t>
  </si>
  <si>
    <t>هناء</t>
  </si>
  <si>
    <t>سوسن</t>
  </si>
  <si>
    <t>فاطمة</t>
  </si>
  <si>
    <t>مريم</t>
  </si>
  <si>
    <t>قمر</t>
  </si>
  <si>
    <t>ناديا</t>
  </si>
  <si>
    <t>مها</t>
  </si>
  <si>
    <t>منى</t>
  </si>
  <si>
    <t>سحر</t>
  </si>
  <si>
    <t>نوال</t>
  </si>
  <si>
    <t>امنه</t>
  </si>
  <si>
    <t>خديجه</t>
  </si>
  <si>
    <t>مرفت</t>
  </si>
  <si>
    <t>وفاء</t>
  </si>
  <si>
    <t>عليا</t>
  </si>
  <si>
    <t>رفاه</t>
  </si>
  <si>
    <t>رنا</t>
  </si>
  <si>
    <t>كوثر</t>
  </si>
  <si>
    <t>انتصار</t>
  </si>
  <si>
    <t>هيام</t>
  </si>
  <si>
    <t>سمر</t>
  </si>
  <si>
    <t>مسلم</t>
  </si>
  <si>
    <t>هيفاء</t>
  </si>
  <si>
    <t>هنادي</t>
  </si>
  <si>
    <t>مياده</t>
  </si>
  <si>
    <t>يسرى</t>
  </si>
  <si>
    <t>باسمه</t>
  </si>
  <si>
    <t>غاده</t>
  </si>
  <si>
    <t>وصال</t>
  </si>
  <si>
    <t>سعاد</t>
  </si>
  <si>
    <t>فريال</t>
  </si>
  <si>
    <t>ايمان</t>
  </si>
  <si>
    <t>سناء</t>
  </si>
  <si>
    <t>ميساء</t>
  </si>
  <si>
    <t>رغداء</t>
  </si>
  <si>
    <t>سميره</t>
  </si>
  <si>
    <t>فلك</t>
  </si>
  <si>
    <t>رندا</t>
  </si>
  <si>
    <t>فاطمه</t>
  </si>
  <si>
    <t>اميره</t>
  </si>
  <si>
    <t>هدى</t>
  </si>
  <si>
    <t>عائده</t>
  </si>
  <si>
    <t>رجاء</t>
  </si>
  <si>
    <t>احمد المسالمه</t>
  </si>
  <si>
    <t>نجاح</t>
  </si>
  <si>
    <t>نجوى</t>
  </si>
  <si>
    <t>رانيا</t>
  </si>
  <si>
    <t>مؤمنه</t>
  </si>
  <si>
    <t>زينب</t>
  </si>
  <si>
    <t>محمد هيثم</t>
  </si>
  <si>
    <t>لينا</t>
  </si>
  <si>
    <t>جمانه</t>
  </si>
  <si>
    <t>رويده</t>
  </si>
  <si>
    <t>فدوى</t>
  </si>
  <si>
    <t>أمل</t>
  </si>
  <si>
    <t>عائشه</t>
  </si>
  <si>
    <t>نور الهدى</t>
  </si>
  <si>
    <t>ماجده</t>
  </si>
  <si>
    <t>ابتسام</t>
  </si>
  <si>
    <t>فاتن</t>
  </si>
  <si>
    <t>سلوى</t>
  </si>
  <si>
    <t>اريج كريم</t>
  </si>
  <si>
    <t>لمعات</t>
  </si>
  <si>
    <t>سوزان</t>
  </si>
  <si>
    <t>ثروت</t>
  </si>
  <si>
    <t>حوريه</t>
  </si>
  <si>
    <t>اسما صادق</t>
  </si>
  <si>
    <t>فرزات</t>
  </si>
  <si>
    <t>صبحيه</t>
  </si>
  <si>
    <t>شهناز</t>
  </si>
  <si>
    <t>اميمه</t>
  </si>
  <si>
    <t>ربيعه</t>
  </si>
  <si>
    <t>فضه</t>
  </si>
  <si>
    <t>سوريا</t>
  </si>
  <si>
    <t>محمد سالم</t>
  </si>
  <si>
    <t>فراس</t>
  </si>
  <si>
    <t>هبه</t>
  </si>
  <si>
    <t>خديجة</t>
  </si>
  <si>
    <t>بشيره</t>
  </si>
  <si>
    <t>سماهر</t>
  </si>
  <si>
    <t>أسماء</t>
  </si>
  <si>
    <t>افتكار</t>
  </si>
  <si>
    <t>محمد عماد الدين</t>
  </si>
  <si>
    <t>نهلة</t>
  </si>
  <si>
    <t>رباح</t>
  </si>
  <si>
    <t>رنيم الصواف</t>
  </si>
  <si>
    <t>محمد فهد</t>
  </si>
  <si>
    <t>أماني</t>
  </si>
  <si>
    <t>وجيها</t>
  </si>
  <si>
    <t>منتهى</t>
  </si>
  <si>
    <t>رشا</t>
  </si>
  <si>
    <t>لانا طلس</t>
  </si>
  <si>
    <t/>
  </si>
  <si>
    <t>نور الهدى كيفو</t>
  </si>
  <si>
    <t>هديل الاشقر</t>
  </si>
  <si>
    <t>Father Name</t>
  </si>
  <si>
    <t>Mother Name</t>
  </si>
  <si>
    <t>Full Name</t>
  </si>
  <si>
    <t>place of birth</t>
  </si>
  <si>
    <t>مكان ورقم القيد</t>
  </si>
  <si>
    <t xml:space="preserve"> </t>
  </si>
  <si>
    <t>ذوي الاحتياجات الخاصة</t>
  </si>
  <si>
    <t>لا</t>
  </si>
  <si>
    <t>نعم</t>
  </si>
  <si>
    <t>اللغة الأجنبية (1)</t>
  </si>
  <si>
    <t>اللغة الأجنبية (2)</t>
  </si>
  <si>
    <t>محمد مالك</t>
  </si>
  <si>
    <t>عبد الرحمن المؤذن</t>
  </si>
  <si>
    <t>عبد الرحمن عبد الغني</t>
  </si>
  <si>
    <t>احمد ناظم</t>
  </si>
  <si>
    <t>ماويه</t>
  </si>
  <si>
    <t>محمد شيخ البساتنه</t>
  </si>
  <si>
    <t>انثى</t>
  </si>
  <si>
    <t>دمشق</t>
  </si>
  <si>
    <t>دير الزور</t>
  </si>
  <si>
    <t>سقبا</t>
  </si>
  <si>
    <t>درعا</t>
  </si>
  <si>
    <t>التل</t>
  </si>
  <si>
    <t>حماة</t>
  </si>
  <si>
    <t>حرستا</t>
  </si>
  <si>
    <t>طفس</t>
  </si>
  <si>
    <t>عربين</t>
  </si>
  <si>
    <t>الرقة</t>
  </si>
  <si>
    <t>ريف دمشق</t>
  </si>
  <si>
    <t>دوما</t>
  </si>
  <si>
    <t>مخيم اليرموك</t>
  </si>
  <si>
    <t>الفوعة</t>
  </si>
  <si>
    <t>حمص</t>
  </si>
  <si>
    <t>حلب</t>
  </si>
  <si>
    <t>مشفى دوما</t>
  </si>
  <si>
    <t>اللاذقية</t>
  </si>
  <si>
    <t>قطنا</t>
  </si>
  <si>
    <t>دبي</t>
  </si>
  <si>
    <t>طرطوس</t>
  </si>
  <si>
    <t>السويداء</t>
  </si>
  <si>
    <t>الكويت</t>
  </si>
  <si>
    <t>يرموك</t>
  </si>
  <si>
    <t>الحجر الاسود</t>
  </si>
  <si>
    <t>النبك</t>
  </si>
  <si>
    <t>قبر الست</t>
  </si>
  <si>
    <t>القنيطرة</t>
  </si>
  <si>
    <t>قدسيا</t>
  </si>
  <si>
    <t>جسر الشغور</t>
  </si>
  <si>
    <t>ببيلا</t>
  </si>
  <si>
    <t>هيجانه</t>
  </si>
  <si>
    <t>الدمام</t>
  </si>
  <si>
    <t>الحسكة</t>
  </si>
  <si>
    <t>المعرة</t>
  </si>
  <si>
    <t>إدلب</t>
  </si>
  <si>
    <t>العربية السورية</t>
  </si>
  <si>
    <t>الفلسطينية السورية</t>
  </si>
  <si>
    <t>الأردنية</t>
  </si>
  <si>
    <t>تجارية</t>
  </si>
  <si>
    <t>2014</t>
  </si>
  <si>
    <t>2006</t>
  </si>
  <si>
    <t>علمي</t>
  </si>
  <si>
    <t>2013</t>
  </si>
  <si>
    <t>2008</t>
  </si>
  <si>
    <t>2015</t>
  </si>
  <si>
    <t>1999</t>
  </si>
  <si>
    <t>2016</t>
  </si>
  <si>
    <t>2017</t>
  </si>
  <si>
    <t>2010</t>
  </si>
  <si>
    <t>2011</t>
  </si>
  <si>
    <t>2012</t>
  </si>
  <si>
    <t>2003</t>
  </si>
  <si>
    <t>1997</t>
  </si>
  <si>
    <t>2007</t>
  </si>
  <si>
    <t>2009</t>
  </si>
  <si>
    <t>1996</t>
  </si>
  <si>
    <t>2004</t>
  </si>
  <si>
    <t>2001</t>
  </si>
  <si>
    <t>2000</t>
  </si>
  <si>
    <t>1992</t>
  </si>
  <si>
    <t>نوع الشةادة</t>
  </si>
  <si>
    <t xml:space="preserve">تعليمات التسجيل </t>
  </si>
  <si>
    <t>يستفيد من الحسم</t>
  </si>
  <si>
    <t>نسبة الحسم</t>
  </si>
  <si>
    <t>تملئ صفحة إدخال البيانات بالمعلومات المطلوبة وبشكل دقيق وصحيح</t>
  </si>
  <si>
    <t>الانتقال إلى صفحة اختيار المقررات</t>
  </si>
  <si>
    <t>الحاصيلن عل وسام بطل الجمهورية العربية السورية أو أحد أبنائهم</t>
  </si>
  <si>
    <t>ذوي شهداء الجيش وقوى الأمن الداخلي والجرحى وابنائهم وأبناء المفقودين وازواجهم</t>
  </si>
  <si>
    <t xml:space="preserve">يسدد (500ل.س) فقط رسم كل مقرر </t>
  </si>
  <si>
    <t>عناصر الجيش العربي السوري وقوى الامن الداخلي</t>
  </si>
  <si>
    <t>أعضاء نقابة المعلمين وأبنائهم والعاملين المنتسبين لنقابة العمال في وزارة التعليم العالي والمؤسسات الهيئات والجامعات التابعة لها وأبنائهم</t>
  </si>
  <si>
    <t>1000 من رسم كل مقرر</t>
  </si>
  <si>
    <t>السجين</t>
  </si>
  <si>
    <t>التوجه إلى المصرف العقاري لدفع الرسوم</t>
  </si>
  <si>
    <t>ملاحظة :إن كنت من المستفيدين من الحسميات يجب عليك إحضار الوثيقة التي تثبت ذلك
مع الأوراق الثبوتية التي تقدم إلى النافذة</t>
  </si>
  <si>
    <r>
      <t xml:space="preserve">ثم تسليم استمارة التسجيل مع إيصال المصرف إلى شؤون طلاب المحاسبة - مركز التعليم المفتوح - الطابق الارضي خلال مدة أقصاها أسبوع من تاريخ إرسال الإيميل .
</t>
    </r>
    <r>
      <rPr>
        <b/>
        <sz val="14"/>
        <color theme="0"/>
        <rFont val="Sakkal Majalla"/>
      </rPr>
      <t>أو إرسالها عن طريق المؤسسة العامة للبريد إلى العنوان التالي :</t>
    </r>
    <r>
      <rPr>
        <sz val="14"/>
        <color theme="0"/>
        <rFont val="Sakkal Majalla"/>
      </rPr>
      <t xml:space="preserve">
 دمشق -مزة - مركز التعليم المفتوح - جانب المدينة الجامعية - ص ب/ 35063/</t>
    </r>
  </si>
  <si>
    <t>الحاصلين على وثيقة وفاة من مكتب شؤون الشهداء والجرحى والمفقودين لأبناء و أزواج المتوفيين بالعمليات المشابهة للعمليات الحربية</t>
  </si>
  <si>
    <t>A11364</t>
  </si>
  <si>
    <t>A11365</t>
  </si>
  <si>
    <t>A11366</t>
  </si>
  <si>
    <t>A11367</t>
  </si>
  <si>
    <t>A11368</t>
  </si>
  <si>
    <t>A11369</t>
  </si>
  <si>
    <t>A11370</t>
  </si>
  <si>
    <t>A11371</t>
  </si>
  <si>
    <t>A11372</t>
  </si>
  <si>
    <t>A11373</t>
  </si>
  <si>
    <t>A11374</t>
  </si>
  <si>
    <t>A11375</t>
  </si>
  <si>
    <t>A11376</t>
  </si>
  <si>
    <t>A11377</t>
  </si>
  <si>
    <t>A11378</t>
  </si>
  <si>
    <t>A11379</t>
  </si>
  <si>
    <t>A11380</t>
  </si>
  <si>
    <t>A11381</t>
  </si>
  <si>
    <t>A11382</t>
  </si>
  <si>
    <t>A11383</t>
  </si>
  <si>
    <t>A11384</t>
  </si>
  <si>
    <t>A11385</t>
  </si>
  <si>
    <t>A11386</t>
  </si>
  <si>
    <t>A11387</t>
  </si>
  <si>
    <t>A11388</t>
  </si>
  <si>
    <t>A11389</t>
  </si>
  <si>
    <t>A11390</t>
  </si>
  <si>
    <t>A11391</t>
  </si>
  <si>
    <t>A11392</t>
  </si>
  <si>
    <t>A11393</t>
  </si>
  <si>
    <t>A11394</t>
  </si>
  <si>
    <t>A11395</t>
  </si>
  <si>
    <t>A11396</t>
  </si>
  <si>
    <t>A11397</t>
  </si>
  <si>
    <t>A11398</t>
  </si>
  <si>
    <t>A11399</t>
  </si>
  <si>
    <t>A11400</t>
  </si>
  <si>
    <t>A11401</t>
  </si>
  <si>
    <t>A11402</t>
  </si>
  <si>
    <t>A11403</t>
  </si>
  <si>
    <t>A11404</t>
  </si>
  <si>
    <t>A11405</t>
  </si>
  <si>
    <t>A11406</t>
  </si>
  <si>
    <t>A11407</t>
  </si>
  <si>
    <t>A11408</t>
  </si>
  <si>
    <t>A11409</t>
  </si>
  <si>
    <t>A11410</t>
  </si>
  <si>
    <t>A11411</t>
  </si>
  <si>
    <t>A11412</t>
  </si>
  <si>
    <t>A11413</t>
  </si>
  <si>
    <t>A11414</t>
  </si>
  <si>
    <t>A11415</t>
  </si>
  <si>
    <t>A11416</t>
  </si>
  <si>
    <t>A11417</t>
  </si>
  <si>
    <t>A11418</t>
  </si>
  <si>
    <t>A11419</t>
  </si>
  <si>
    <t>A11420</t>
  </si>
  <si>
    <t>A11421</t>
  </si>
  <si>
    <t>A11422</t>
  </si>
  <si>
    <t>A11423</t>
  </si>
  <si>
    <t>A11424</t>
  </si>
  <si>
    <t>A11425</t>
  </si>
  <si>
    <t>A11426</t>
  </si>
  <si>
    <t>A11427</t>
  </si>
  <si>
    <t>A11428</t>
  </si>
  <si>
    <t>A11429</t>
  </si>
  <si>
    <t>A11430</t>
  </si>
  <si>
    <t>A11431</t>
  </si>
  <si>
    <t>A11432</t>
  </si>
  <si>
    <t>A11433</t>
  </si>
  <si>
    <t>A11434</t>
  </si>
  <si>
    <t>A11435</t>
  </si>
  <si>
    <t>A11436</t>
  </si>
  <si>
    <t>A11437</t>
  </si>
  <si>
    <t>A11438</t>
  </si>
  <si>
    <t>A11439</t>
  </si>
  <si>
    <t>A11440</t>
  </si>
  <si>
    <t>A11441</t>
  </si>
  <si>
    <t>A11442</t>
  </si>
  <si>
    <t>A11443</t>
  </si>
  <si>
    <t>A11444</t>
  </si>
  <si>
    <t>A11445</t>
  </si>
  <si>
    <t>A11446</t>
  </si>
  <si>
    <t>A11447</t>
  </si>
  <si>
    <t>A11448</t>
  </si>
  <si>
    <t>A11449</t>
  </si>
  <si>
    <t>A11450</t>
  </si>
  <si>
    <t>A11451</t>
  </si>
  <si>
    <t>A11452</t>
  </si>
  <si>
    <t>A11453</t>
  </si>
  <si>
    <t>A11454</t>
  </si>
  <si>
    <t>A11455</t>
  </si>
  <si>
    <t>A11456</t>
  </si>
  <si>
    <t>A11457</t>
  </si>
  <si>
    <t>A11458</t>
  </si>
  <si>
    <t>A11459</t>
  </si>
  <si>
    <t>A11460</t>
  </si>
  <si>
    <t>A11461</t>
  </si>
  <si>
    <t>A11462</t>
  </si>
  <si>
    <t>A11463</t>
  </si>
  <si>
    <t>A11464</t>
  </si>
  <si>
    <t>A11465</t>
  </si>
  <si>
    <t>A11466</t>
  </si>
  <si>
    <t>A11467</t>
  </si>
  <si>
    <t>A11468</t>
  </si>
  <si>
    <t>A11469</t>
  </si>
  <si>
    <t>A11470</t>
  </si>
  <si>
    <t>A11471</t>
  </si>
  <si>
    <t>A11472</t>
  </si>
  <si>
    <t>A11473</t>
  </si>
  <si>
    <t>A11474</t>
  </si>
  <si>
    <t>A11475</t>
  </si>
  <si>
    <t>A11476</t>
  </si>
  <si>
    <t>A11477</t>
  </si>
  <si>
    <t>A11478</t>
  </si>
  <si>
    <t>A11479</t>
  </si>
  <si>
    <t>A11480</t>
  </si>
  <si>
    <t>A11481</t>
  </si>
  <si>
    <t>A11482</t>
  </si>
  <si>
    <t>A11483</t>
  </si>
  <si>
    <t>A11484</t>
  </si>
  <si>
    <t>A11485</t>
  </si>
  <si>
    <t>A11486</t>
  </si>
  <si>
    <t>A11487</t>
  </si>
  <si>
    <t>A11488</t>
  </si>
  <si>
    <t>A11489</t>
  </si>
  <si>
    <t>A11490</t>
  </si>
  <si>
    <t>A11491</t>
  </si>
  <si>
    <t>A11492</t>
  </si>
  <si>
    <t>A11493</t>
  </si>
  <si>
    <t>A11494</t>
  </si>
  <si>
    <t>A11495</t>
  </si>
  <si>
    <t>A11496</t>
  </si>
  <si>
    <t>A11497</t>
  </si>
  <si>
    <t>A11498</t>
  </si>
  <si>
    <t>A11499</t>
  </si>
  <si>
    <t>A11500</t>
  </si>
  <si>
    <t>A11501</t>
  </si>
  <si>
    <t>A11502</t>
  </si>
  <si>
    <t>A11503</t>
  </si>
  <si>
    <t>A11504</t>
  </si>
  <si>
    <t>A11505</t>
  </si>
  <si>
    <t>A11506</t>
  </si>
  <si>
    <t>A11507</t>
  </si>
  <si>
    <t>A11508</t>
  </si>
  <si>
    <t>A11509</t>
  </si>
  <si>
    <t>A11510</t>
  </si>
  <si>
    <t>A11511</t>
  </si>
  <si>
    <t>A11512</t>
  </si>
  <si>
    <t>A11513</t>
  </si>
  <si>
    <t>A11514</t>
  </si>
  <si>
    <t>A11515</t>
  </si>
  <si>
    <t>A11516</t>
  </si>
  <si>
    <t>A11517</t>
  </si>
  <si>
    <t>A11518</t>
  </si>
  <si>
    <t>A11519</t>
  </si>
  <si>
    <t>A11520</t>
  </si>
  <si>
    <t>A11521</t>
  </si>
  <si>
    <t>A11522</t>
  </si>
  <si>
    <t>A11523</t>
  </si>
  <si>
    <t>A11524</t>
  </si>
  <si>
    <t>A11525</t>
  </si>
  <si>
    <t>A11526</t>
  </si>
  <si>
    <t>A11528</t>
  </si>
  <si>
    <t>A11529</t>
  </si>
  <si>
    <t>A11530</t>
  </si>
  <si>
    <t>A11531</t>
  </si>
  <si>
    <t>A11532</t>
  </si>
  <si>
    <t>A11533</t>
  </si>
  <si>
    <t>A11534</t>
  </si>
  <si>
    <t>A11535</t>
  </si>
  <si>
    <t>A11536</t>
  </si>
  <si>
    <t>A11537</t>
  </si>
  <si>
    <t>الثانية حديث</t>
  </si>
  <si>
    <t>م</t>
  </si>
  <si>
    <t>ابراهيم الشيحاوي</t>
  </si>
  <si>
    <t>احمد شرقطلي</t>
  </si>
  <si>
    <t>احمد منصور</t>
  </si>
  <si>
    <t>اليسا اللبابيدي</t>
  </si>
  <si>
    <t>اليسار الشيخ علي</t>
  </si>
  <si>
    <t>الين امارة</t>
  </si>
  <si>
    <t>امامه مندو</t>
  </si>
  <si>
    <t>امجد الحلبي</t>
  </si>
  <si>
    <t>ايمان جابر</t>
  </si>
  <si>
    <t>ايمان جمران</t>
  </si>
  <si>
    <t>ايمان حاج حسين</t>
  </si>
  <si>
    <t>مطيعة</t>
  </si>
  <si>
    <t>أسماء الشايب</t>
  </si>
  <si>
    <t>أميمه اسماعيل</t>
  </si>
  <si>
    <t>آمال عبد المالك</t>
  </si>
  <si>
    <t>آيات قرصيفي</t>
  </si>
  <si>
    <t>آية سعود</t>
  </si>
  <si>
    <t>فايزة</t>
  </si>
  <si>
    <t>بتول نصر</t>
  </si>
  <si>
    <t>بدور البحري</t>
  </si>
  <si>
    <t>محمد اكرم</t>
  </si>
  <si>
    <t>براءه عكار رفاعي</t>
  </si>
  <si>
    <t>نها</t>
  </si>
  <si>
    <t>بلال زيتوني</t>
  </si>
  <si>
    <t>بوران سوقيه</t>
  </si>
  <si>
    <t>محمد وسام</t>
  </si>
  <si>
    <t>بيسان</t>
  </si>
  <si>
    <t>بيان التيناوي</t>
  </si>
  <si>
    <t>بيان سنوبر</t>
  </si>
  <si>
    <t>براءه</t>
  </si>
  <si>
    <t>بيان  محفوظ</t>
  </si>
  <si>
    <t>بيسان عواد</t>
  </si>
  <si>
    <t>محمد رفيق</t>
  </si>
  <si>
    <t>تاله المصري</t>
  </si>
  <si>
    <t>تسنيم قاسم ياسين</t>
  </si>
  <si>
    <t>تسنيم ماميش</t>
  </si>
  <si>
    <t>تسنيم سليم</t>
  </si>
  <si>
    <t>تغريد البيطار</t>
  </si>
  <si>
    <t>تقى مهدي</t>
  </si>
  <si>
    <t>فرزت</t>
  </si>
  <si>
    <t>تماره درويش</t>
  </si>
  <si>
    <t>جمانة الغضبان</t>
  </si>
  <si>
    <t>حسام ابو عساف</t>
  </si>
  <si>
    <t>حسان كواره</t>
  </si>
  <si>
    <t>حسن الصوص</t>
  </si>
  <si>
    <t>حمزه داوود</t>
  </si>
  <si>
    <t>حنين عمار</t>
  </si>
  <si>
    <t>خالد احمد</t>
  </si>
  <si>
    <t>خوله الاسد</t>
  </si>
  <si>
    <t>دارين أبوخير</t>
  </si>
  <si>
    <t>دارين حمايل</t>
  </si>
  <si>
    <t>عقاب</t>
  </si>
  <si>
    <t>دانه الداهوك</t>
  </si>
  <si>
    <t>مطيع</t>
  </si>
  <si>
    <t>نظميه</t>
  </si>
  <si>
    <t>دانيا حاطوم</t>
  </si>
  <si>
    <t>دعاء التواني</t>
  </si>
  <si>
    <t>ديانا  صبح</t>
  </si>
  <si>
    <t>غالية</t>
  </si>
  <si>
    <t>ديما اليوسف</t>
  </si>
  <si>
    <t>نوفه</t>
  </si>
  <si>
    <t>راضي القواريط</t>
  </si>
  <si>
    <t>رانجي الشوفي</t>
  </si>
  <si>
    <t>اقبال</t>
  </si>
  <si>
    <t>رانيا مقبل</t>
  </si>
  <si>
    <t>ربا بدر</t>
  </si>
  <si>
    <t>ثمر</t>
  </si>
  <si>
    <t>رغد خطاب</t>
  </si>
  <si>
    <t>رغد توتنجي</t>
  </si>
  <si>
    <t>رقيه الشربجي</t>
  </si>
  <si>
    <t>رنا مراد</t>
  </si>
  <si>
    <t>رنيم الزرعي</t>
  </si>
  <si>
    <t>رهف المصري</t>
  </si>
  <si>
    <t>رهف صالح</t>
  </si>
  <si>
    <t>روان ابو الهيجاء</t>
  </si>
  <si>
    <t>روان شحيبر</t>
  </si>
  <si>
    <t>روان محسن</t>
  </si>
  <si>
    <t>روعة دكاكني</t>
  </si>
  <si>
    <t>ريم جنن</t>
  </si>
  <si>
    <t>ريم الجوبر</t>
  </si>
  <si>
    <t>ريم العفلق</t>
  </si>
  <si>
    <t>زين العابدين ابو كلام</t>
  </si>
  <si>
    <t>زين العابدين الحراكي</t>
  </si>
  <si>
    <t>زينب درويش</t>
  </si>
  <si>
    <t>سلوم</t>
  </si>
  <si>
    <t>روحيه</t>
  </si>
  <si>
    <t>زينب موما</t>
  </si>
  <si>
    <t>ساره الحفني</t>
  </si>
  <si>
    <t>سماح كامل</t>
  </si>
  <si>
    <t>سندس الطيب</t>
  </si>
  <si>
    <t>سوزان المليح</t>
  </si>
  <si>
    <t>كاسم</t>
  </si>
  <si>
    <t>شاهر حيدر</t>
  </si>
  <si>
    <t>شذى عبدو</t>
  </si>
  <si>
    <t>شغف هلال</t>
  </si>
  <si>
    <t>بركات</t>
  </si>
  <si>
    <t>شمس كنعان</t>
  </si>
  <si>
    <t>شيماء دياب</t>
  </si>
  <si>
    <t>صفا ابو دقة</t>
  </si>
  <si>
    <t>صفاء حجازي</t>
  </si>
  <si>
    <t>ضحى عرب</t>
  </si>
  <si>
    <t>طارق سكر</t>
  </si>
  <si>
    <t>عبد الرزاق الغوراني</t>
  </si>
  <si>
    <t>عمر الفاروق</t>
  </si>
  <si>
    <t>هنادة</t>
  </si>
  <si>
    <t>عدي عبد العال</t>
  </si>
  <si>
    <t>عصماء شاهين</t>
  </si>
  <si>
    <t>عصماء السلطي</t>
  </si>
  <si>
    <t>زاهده</t>
  </si>
  <si>
    <t>علا الجمل</t>
  </si>
  <si>
    <t>حنيفه</t>
  </si>
  <si>
    <t>علي ابو جربوع</t>
  </si>
  <si>
    <t>غالية سيوفي</t>
  </si>
  <si>
    <t>غرام ريحاوي</t>
  </si>
  <si>
    <t>ميناز</t>
  </si>
  <si>
    <t>غفران المصري</t>
  </si>
  <si>
    <t>غنى القباني</t>
  </si>
  <si>
    <t xml:space="preserve">نور </t>
  </si>
  <si>
    <t>غيداء القادري</t>
  </si>
  <si>
    <t>حليمة</t>
  </si>
  <si>
    <t>فاطمه صالحه</t>
  </si>
  <si>
    <t>فاطمه محيسن</t>
  </si>
  <si>
    <t>فاطمه السيد</t>
  </si>
  <si>
    <t>فاطمه القادري</t>
  </si>
  <si>
    <t>فاطمه غصوب</t>
  </si>
  <si>
    <t>محمد طارق</t>
  </si>
  <si>
    <t>فاطمه الزهراء رجب</t>
  </si>
  <si>
    <t>فداء حامد</t>
  </si>
  <si>
    <t>فرح العتيلي</t>
  </si>
  <si>
    <t>جمانا</t>
  </si>
  <si>
    <t>هالة</t>
  </si>
  <si>
    <t>لانا عيون السود</t>
  </si>
  <si>
    <t>ليلاس حوريه</t>
  </si>
  <si>
    <t>ليلاس الخضر</t>
  </si>
  <si>
    <t>لين اجنيد</t>
  </si>
  <si>
    <t>امامه</t>
  </si>
  <si>
    <t>مجد الدين موزي</t>
  </si>
  <si>
    <t>مجد الدين سلطاني</t>
  </si>
  <si>
    <t>محمد طالب</t>
  </si>
  <si>
    <t>كميله</t>
  </si>
  <si>
    <t>محمد الرمضان اليونس</t>
  </si>
  <si>
    <t>محمد أنس شرف</t>
  </si>
  <si>
    <t>محمد صبحي عياش</t>
  </si>
  <si>
    <t>محمد مالك حمادة</t>
  </si>
  <si>
    <t>محمد معاذ المهايني</t>
  </si>
  <si>
    <t>محمد نور سنطيحه</t>
  </si>
  <si>
    <t>محمد ياسر طعمه</t>
  </si>
  <si>
    <t>محمود شيخ مخانق</t>
  </si>
  <si>
    <t>محمد مروان</t>
  </si>
  <si>
    <t>مرام الباشا</t>
  </si>
  <si>
    <t>مرح شيخ البلد</t>
  </si>
  <si>
    <t>مرح جربوع</t>
  </si>
  <si>
    <t>مروة شربجي</t>
  </si>
  <si>
    <t>مروه الحلبي</t>
  </si>
  <si>
    <t>مروه علاء الدين</t>
  </si>
  <si>
    <t>مروه صليبي</t>
  </si>
  <si>
    <t>مروه كركر</t>
  </si>
  <si>
    <t>مروه هنا</t>
  </si>
  <si>
    <t>مريم العبد</t>
  </si>
  <si>
    <t>كونه</t>
  </si>
  <si>
    <t>مريم موسى</t>
  </si>
  <si>
    <t>مصطفى طبيعة</t>
  </si>
  <si>
    <t>روضة</t>
  </si>
  <si>
    <t>معتصم بكوره</t>
  </si>
  <si>
    <t>عبد المجيد</t>
  </si>
  <si>
    <t>منى الحموي</t>
  </si>
  <si>
    <t>منى نصار</t>
  </si>
  <si>
    <t>منى  عرموش</t>
  </si>
  <si>
    <t>مهند الصالح</t>
  </si>
  <si>
    <t>مهند الربداوي</t>
  </si>
  <si>
    <t>مهى ابراهيم</t>
  </si>
  <si>
    <t>مؤمن بلطجي</t>
  </si>
  <si>
    <t>ميادة نوفلية</t>
  </si>
  <si>
    <t>ميار العلبي</t>
  </si>
  <si>
    <t>نانسي انقيري</t>
  </si>
  <si>
    <t>نجاح رزمة</t>
  </si>
  <si>
    <t>ريمة</t>
  </si>
  <si>
    <t>نزار عجوز</t>
  </si>
  <si>
    <t>رسلان</t>
  </si>
  <si>
    <t>نزهه الاحمد</t>
  </si>
  <si>
    <t>نور قاسو</t>
  </si>
  <si>
    <t>نور ياسين</t>
  </si>
  <si>
    <t>نور الزرقان</t>
  </si>
  <si>
    <t>نور الموسى</t>
  </si>
  <si>
    <t>نور عبيد</t>
  </si>
  <si>
    <t>نور الدين شعبان</t>
  </si>
  <si>
    <t>هاديه البغدادي</t>
  </si>
  <si>
    <t>هدى الأشكي</t>
  </si>
  <si>
    <t>هدى الحرستاني</t>
  </si>
  <si>
    <t>هدى محمد</t>
  </si>
  <si>
    <t>هديل حاج حمود</t>
  </si>
  <si>
    <t>هديل محمود</t>
  </si>
  <si>
    <t>هنادي تادفي</t>
  </si>
  <si>
    <t>هيام الشاوي</t>
  </si>
  <si>
    <t>هيلين شرف</t>
  </si>
  <si>
    <t>راغب</t>
  </si>
  <si>
    <t>سمره</t>
  </si>
  <si>
    <t>وجدان فرحات</t>
  </si>
  <si>
    <t>عزات</t>
  </si>
  <si>
    <t>غروب</t>
  </si>
  <si>
    <t>ولاء السليمان المنصور</t>
  </si>
  <si>
    <t>ولاء فندي</t>
  </si>
  <si>
    <t>ماريه</t>
  </si>
  <si>
    <t>وئام طباشة</t>
  </si>
  <si>
    <t>يارا البيروتي</t>
  </si>
  <si>
    <t>يزن الاسدي</t>
  </si>
  <si>
    <t>كافات</t>
  </si>
  <si>
    <t>مزرعة حميصيه</t>
  </si>
  <si>
    <t>جديده الوادي</t>
  </si>
  <si>
    <t>غارية غربية</t>
  </si>
  <si>
    <t>بني وليد</t>
  </si>
  <si>
    <t>عقيربه</t>
  </si>
  <si>
    <t>بقرص تحتاني</t>
  </si>
  <si>
    <t>حجيره</t>
  </si>
  <si>
    <t>عتيبه</t>
  </si>
  <si>
    <t>مقيلبية</t>
  </si>
  <si>
    <t>حلبون</t>
  </si>
  <si>
    <t>بيروت</t>
  </si>
  <si>
    <t>بيت سحم</t>
  </si>
  <si>
    <t>كفر بني</t>
  </si>
  <si>
    <t>المحروسه</t>
  </si>
  <si>
    <t>مخيم خان الشيح</t>
  </si>
  <si>
    <t>بلحنين</t>
  </si>
  <si>
    <t>تجارة</t>
  </si>
  <si>
    <t>محافظة المعهد</t>
  </si>
  <si>
    <t>معهد</t>
  </si>
  <si>
    <t>اختصاص</t>
  </si>
  <si>
    <t>المعدل</t>
  </si>
  <si>
    <t>العام الدراسي</t>
  </si>
  <si>
    <t>التقاني المالي (وزارة المالية)</t>
  </si>
  <si>
    <t>محاسبة نفقات</t>
  </si>
  <si>
    <t>1999/1998</t>
  </si>
  <si>
    <t>التقاني التجاري المصرفي</t>
  </si>
  <si>
    <t>محاسبة</t>
  </si>
  <si>
    <t>2019/2018</t>
  </si>
  <si>
    <t>مصارف</t>
  </si>
  <si>
    <t>التقاني التجاري بدوما</t>
  </si>
  <si>
    <t>مصارف وتأمين</t>
  </si>
  <si>
    <t>2017/2016</t>
  </si>
  <si>
    <t>التقاني لإدارة الأعمال والتسويق</t>
  </si>
  <si>
    <t>إدارة أعمال</t>
  </si>
  <si>
    <t>التقاني للعلوم المالية والمصرفية</t>
  </si>
  <si>
    <t>التقاني التجاري بداريا</t>
  </si>
  <si>
    <t>تجاري مصرفي</t>
  </si>
  <si>
    <t>1994/1993</t>
  </si>
  <si>
    <t>2008/2007</t>
  </si>
  <si>
    <t>محاسبة ضرائب ورسوم</t>
  </si>
  <si>
    <t>2010/2009</t>
  </si>
  <si>
    <t>2001/2000</t>
  </si>
  <si>
    <t>2014/2013</t>
  </si>
  <si>
    <t>دمشق المتوسط ( الأنروا)</t>
  </si>
  <si>
    <t>علوم مالية ومصرفية</t>
  </si>
  <si>
    <t>التقاني الإحصائي</t>
  </si>
  <si>
    <t>إحصاء تطبيقي</t>
  </si>
  <si>
    <t>2018/2017</t>
  </si>
  <si>
    <t>2009/2008</t>
  </si>
  <si>
    <t>2016/2015</t>
  </si>
  <si>
    <t>2005/2004</t>
  </si>
  <si>
    <t>2006/2005</t>
  </si>
  <si>
    <t>2003/2002</t>
  </si>
  <si>
    <t>أسواق مالية</t>
  </si>
  <si>
    <t>2015/2014</t>
  </si>
  <si>
    <t>تسويق</t>
  </si>
  <si>
    <t>2012/2011</t>
  </si>
  <si>
    <t>2013/2012</t>
  </si>
  <si>
    <t>الحاسوب والإحصاء</t>
  </si>
  <si>
    <t>حاسبات الكترونية</t>
  </si>
  <si>
    <t>2002/2001</t>
  </si>
  <si>
    <t>2011/2010</t>
  </si>
  <si>
    <t>1998/1997</t>
  </si>
  <si>
    <t>إدارة موارد بشرية</t>
  </si>
  <si>
    <t>اسم المقررات التي تم معادلتها</t>
  </si>
  <si>
    <t xml:space="preserve"> المقررات التي سجلها الطالب</t>
  </si>
  <si>
    <t>الأول</t>
  </si>
  <si>
    <t>الثانية</t>
  </si>
  <si>
    <t>الثاني</t>
  </si>
  <si>
    <t>الثالثة</t>
  </si>
  <si>
    <t>الأولى حديث</t>
  </si>
  <si>
    <t>كود المعهد</t>
  </si>
  <si>
    <t>101051129</t>
  </si>
  <si>
    <t>107030249</t>
  </si>
  <si>
    <t>101030149</t>
  </si>
  <si>
    <t>110111649</t>
  </si>
  <si>
    <t>110110149</t>
  </si>
  <si>
    <t>101030147</t>
  </si>
  <si>
    <t>101020549</t>
  </si>
  <si>
    <t>101051149</t>
  </si>
  <si>
    <t>101010149</t>
  </si>
  <si>
    <t>110101649</t>
  </si>
  <si>
    <t>101031324</t>
  </si>
  <si>
    <t>101031338</t>
  </si>
  <si>
    <t>101051249</t>
  </si>
  <si>
    <t>106031340</t>
  </si>
  <si>
    <t>101031331</t>
  </si>
  <si>
    <t>101010144</t>
  </si>
  <si>
    <t>101061449</t>
  </si>
  <si>
    <t>101010147</t>
  </si>
  <si>
    <t>101041949</t>
  </si>
  <si>
    <t>101060149</t>
  </si>
  <si>
    <t>101060148</t>
  </si>
  <si>
    <t>110110147</t>
  </si>
  <si>
    <t>110111339</t>
  </si>
  <si>
    <t>109030149</t>
  </si>
  <si>
    <t>101010148</t>
  </si>
  <si>
    <t>101031346</t>
  </si>
  <si>
    <t>107030149</t>
  </si>
  <si>
    <t>109030147</t>
  </si>
  <si>
    <t>101060535</t>
  </si>
  <si>
    <t>109030248</t>
  </si>
  <si>
    <t>109031344</t>
  </si>
  <si>
    <t>101031336</t>
  </si>
  <si>
    <t>101031333</t>
  </si>
  <si>
    <t>101010345</t>
  </si>
  <si>
    <t>101010249</t>
  </si>
  <si>
    <t>101010139</t>
  </si>
  <si>
    <t>101030248</t>
  </si>
  <si>
    <t>101030148</t>
  </si>
  <si>
    <t>101020649</t>
  </si>
  <si>
    <t>101030249</t>
  </si>
  <si>
    <t>109030148</t>
  </si>
  <si>
    <t>110100149</t>
  </si>
  <si>
    <t>101031342</t>
  </si>
  <si>
    <t>101031348</t>
  </si>
  <si>
    <t>101031345</t>
  </si>
  <si>
    <t>101061443</t>
  </si>
  <si>
    <t>101061448</t>
  </si>
  <si>
    <t>101040949</t>
  </si>
  <si>
    <t>101061446</t>
  </si>
  <si>
    <t>101010135</t>
  </si>
  <si>
    <t>101041831</t>
  </si>
  <si>
    <t>101041833</t>
  </si>
  <si>
    <t>108031336</t>
  </si>
  <si>
    <t>101031340</t>
  </si>
  <si>
    <t>101031339</t>
  </si>
  <si>
    <t>101010132</t>
  </si>
  <si>
    <t>101010138</t>
  </si>
  <si>
    <t>101031341</t>
  </si>
  <si>
    <t>106031343</t>
  </si>
  <si>
    <t>101031335</t>
  </si>
  <si>
    <t>101010243</t>
  </si>
  <si>
    <t>101010128</t>
  </si>
  <si>
    <t>101061549</t>
  </si>
  <si>
    <t>109031346</t>
  </si>
  <si>
    <t>110101344</t>
  </si>
  <si>
    <t>101061447</t>
  </si>
  <si>
    <t>مقررات السنة الأولى (فصل أول)</t>
  </si>
  <si>
    <t>مقررات السنة الأولى (فصل ثاني)</t>
  </si>
  <si>
    <t>مقررات السنة الثانية (فصل أول)</t>
  </si>
  <si>
    <t>المقررات التي تم معادلتها</t>
  </si>
  <si>
    <t>عنوان المعهد</t>
  </si>
  <si>
    <t>اسم المعهد</t>
  </si>
  <si>
    <t>الاختصاص</t>
  </si>
  <si>
    <t>عام التخرج</t>
  </si>
  <si>
    <t>كود التعادل</t>
  </si>
  <si>
    <t>مقررات السنة الثانية (فصل ثاني)</t>
  </si>
  <si>
    <t>مقررات السنة الثالثة (فصل أول)</t>
  </si>
  <si>
    <t>مقررات السنة الثالثة (فصل ثاني)</t>
  </si>
  <si>
    <t>عدد المقررات السنة الأول فصل اول التي يجب تسجيلها</t>
  </si>
  <si>
    <t>عدد المقررات السنة الأول فصل اول المسجلة</t>
  </si>
  <si>
    <t>الفصل</t>
  </si>
  <si>
    <t>رقم الطالب:</t>
  </si>
  <si>
    <t>السنة:</t>
  </si>
  <si>
    <t>الجنس:</t>
  </si>
  <si>
    <t>الجنسية:</t>
  </si>
  <si>
    <t>شعبة التجنيد:</t>
  </si>
  <si>
    <t>الموبايل:</t>
  </si>
  <si>
    <t>عنوان المعهد:</t>
  </si>
  <si>
    <t>كود التعادل:</t>
  </si>
  <si>
    <t>تاريخ الميلاد:</t>
  </si>
  <si>
    <t>الرقم الوطني:</t>
  </si>
  <si>
    <t>نوع الثانوية:</t>
  </si>
  <si>
    <t>الهاتف:</t>
  </si>
  <si>
    <t>اسم المعهد:</t>
  </si>
  <si>
    <t>الاختصاص:</t>
  </si>
  <si>
    <t>مكان الميلاد:</t>
  </si>
  <si>
    <t>مكان ورقم القيد:</t>
  </si>
  <si>
    <t>محافظتها:</t>
  </si>
  <si>
    <t>المحافظة الدائمة:</t>
  </si>
  <si>
    <t>عامها:</t>
  </si>
  <si>
    <t>المعدل:</t>
  </si>
  <si>
    <t>عام التخرج:</t>
  </si>
  <si>
    <t>رسم المقررات</t>
  </si>
  <si>
    <t>عدد المقررات المسجلة</t>
  </si>
  <si>
    <t>إجمالي الرسوم</t>
  </si>
  <si>
    <t>عدد المقررات التي تم معادلتها</t>
  </si>
  <si>
    <t>المقررات التي يحق لللطالب تسجيلها</t>
  </si>
  <si>
    <t>المقررات المسجلة في الفصل الأول للعام الدراسي 2019/ 2020
 (علماً أن اختيار جميع هذه المقررات تقع على مسؤولية الطالب وهي غير قابلة للتعديل بعد ارسال إيميل التسجيل للمرة الأولى)</t>
  </si>
  <si>
    <t>عدد المقررات التي تم معادلتها بالإستناد إلى كشف علامات الطالب والقوانين والأنظمة النافذة ذات الشأن</t>
  </si>
  <si>
    <t>تنويه :لا يعتبر الطالب مسجل إذا لم ينفذ تعليمات التسجيل كاملةً ويسلم أوراقه  ، وهو مسؤول عن صحة المعلومات الواردة في هذه الاستمارة</t>
  </si>
  <si>
    <t>استمارة  الفصل الأول للطلاب المستجدين المقبولين في برنامج المحاسبة للعام الدراسي 2020/2019 بموجب مفاضلة المعاهد</t>
  </si>
  <si>
    <t>الاسم باللغة الانكليزية</t>
  </si>
  <si>
    <t>النسبة باللغة الإنكليزية</t>
  </si>
  <si>
    <t>الاسم الكامل باللغة الإنكليزية</t>
  </si>
  <si>
    <t>اسم الاب باللغة الإنكليزية</t>
  </si>
  <si>
    <t>اسم الام باللغة الإنكليزية</t>
  </si>
  <si>
    <t>مكان الميلاد باللغة الإنكليزية</t>
  </si>
  <si>
    <t>عند اختيار المقررتضع بجانب اسم المقرر (1) كما هو موضح</t>
  </si>
  <si>
    <t>سيظهر على يمين الشاشة أسماء المقررات التي تم معادلتها وعلى يسارها أسماء المقررات التي يحق للطالب تسجيلها</t>
  </si>
  <si>
    <t>ملاحظة : بالنسبة لطلاب السنة الأولى يحق لهم إختيار فقط (6) مقررات على الأكثر</t>
  </si>
  <si>
    <t>إرسال ملف الإستمارة (Excel ) عبر البريد الإلكتروني إلى العنوان التالي :
acc.ol4@damascusuniversity.edu.sy 
ويجب أن يكون موضوع الإيميل هو الرقم الإمتحاني للطالب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</si>
</sst>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91">
    <font>
      <sz val="11"/>
      <color theme="1"/>
      <name val="Arial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b/>
      <sz val="12"/>
      <name val="Sakkal Majalla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name val="Traditional Arabic"/>
      <family val="1"/>
    </font>
    <font>
      <u/>
      <sz val="14"/>
      <name val="Arial"/>
      <family val="2"/>
    </font>
    <font>
      <sz val="11"/>
      <color theme="0"/>
      <name val="Arial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u/>
      <sz val="10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6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0"/>
      <color rgb="FFFF0000"/>
      <name val="Traditional Arabic"/>
      <family val="1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Sakkal Majalla"/>
    </font>
    <font>
      <b/>
      <sz val="16"/>
      <color theme="0"/>
      <name val="Arial"/>
      <family val="2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color theme="8" tint="-0.249977111117893"/>
      <name val="Arial"/>
      <family val="2"/>
      <scheme val="minor"/>
    </font>
    <font>
      <b/>
      <sz val="12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0"/>
      <name val="Arial"/>
      <family val="2"/>
    </font>
    <font>
      <b/>
      <sz val="14"/>
      <color theme="7" tint="0.59999389629810485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u/>
      <sz val="12"/>
      <color theme="10"/>
      <name val="Arial"/>
      <family val="2"/>
    </font>
    <font>
      <sz val="16"/>
      <color theme="1"/>
      <name val="Arial"/>
      <family val="2"/>
      <scheme val="minor"/>
    </font>
    <font>
      <b/>
      <u/>
      <sz val="16"/>
      <color theme="10"/>
      <name val="Arial"/>
      <family val="2"/>
    </font>
    <font>
      <u/>
      <sz val="18"/>
      <color theme="10"/>
      <name val="Arial"/>
      <family val="2"/>
    </font>
    <font>
      <b/>
      <sz val="14"/>
      <name val="Arial"/>
      <family val="2"/>
      <scheme val="minor"/>
    </font>
    <font>
      <b/>
      <sz val="12"/>
      <color theme="0"/>
      <name val="Arial"/>
      <family val="2"/>
    </font>
    <font>
      <b/>
      <sz val="16"/>
      <color theme="0"/>
      <name val="Arial"/>
      <family val="2"/>
      <scheme val="minor"/>
    </font>
    <font>
      <sz val="12"/>
      <color theme="0"/>
      <name val="Arial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Arial"/>
      <family val="2"/>
      <scheme val="minor"/>
    </font>
    <font>
      <b/>
      <sz val="10"/>
      <color theme="1"/>
      <name val="Times New Roman"/>
      <family val="1"/>
      <scheme val="major"/>
    </font>
    <font>
      <b/>
      <sz val="8"/>
      <name val="Arial"/>
      <family val="2"/>
      <scheme val="minor"/>
    </font>
    <font>
      <b/>
      <sz val="16"/>
      <name val="Arial"/>
      <family val="2"/>
      <scheme val="minor"/>
    </font>
    <font>
      <sz val="8"/>
      <color theme="1"/>
      <name val="Arial"/>
      <family val="2"/>
      <scheme val="minor"/>
    </font>
    <font>
      <b/>
      <sz val="11"/>
      <color theme="1"/>
      <name val="Sakkal Majalla"/>
    </font>
    <font>
      <b/>
      <sz val="11"/>
      <name val="Sakkal Majalla"/>
    </font>
    <font>
      <sz val="10"/>
      <color theme="1"/>
      <name val="Sakkal Majalla"/>
    </font>
    <font>
      <b/>
      <sz val="14"/>
      <color theme="1"/>
      <name val="Sakkal Majalla"/>
    </font>
    <font>
      <b/>
      <sz val="16"/>
      <color theme="1"/>
      <name val="Sakkal Majalla"/>
    </font>
    <font>
      <sz val="11"/>
      <color theme="1"/>
      <name val="Sakkal Majalla"/>
    </font>
    <font>
      <b/>
      <sz val="18"/>
      <color theme="1"/>
      <name val="Sakkal Majalla"/>
    </font>
    <font>
      <b/>
      <sz val="14"/>
      <color rgb="FFFF0000"/>
      <name val="Sakkal Majalla"/>
    </font>
    <font>
      <b/>
      <sz val="18"/>
      <color rgb="FFFF0000"/>
      <name val="Sakkal Majalla"/>
    </font>
    <font>
      <b/>
      <sz val="14"/>
      <color theme="0"/>
      <name val="Sakkal Majalla"/>
    </font>
    <font>
      <b/>
      <u/>
      <sz val="14"/>
      <color theme="0"/>
      <name val="Sakkal Majalla"/>
    </font>
    <font>
      <sz val="14"/>
      <color theme="0"/>
      <name val="Sakkal Majalla"/>
    </font>
    <font>
      <sz val="11"/>
      <color theme="0"/>
      <name val="Sakkal Majalla"/>
    </font>
    <font>
      <sz val="14"/>
      <color theme="1"/>
      <name val="Sakkal Majalla"/>
    </font>
    <font>
      <b/>
      <u/>
      <sz val="16"/>
      <color theme="0"/>
      <name val="Sakkal Majalla"/>
    </font>
    <font>
      <b/>
      <sz val="16"/>
      <color rgb="FFFF0000"/>
      <name val="Sakkal Majalla"/>
    </font>
    <font>
      <b/>
      <u/>
      <sz val="12"/>
      <color theme="10"/>
      <name val="Sakkal Majalla"/>
    </font>
    <font>
      <sz val="11"/>
      <name val="Sakkal Majalla"/>
    </font>
    <font>
      <sz val="14"/>
      <name val="Sakkal Majalla"/>
    </font>
    <font>
      <b/>
      <u/>
      <sz val="12"/>
      <name val="Arial"/>
      <family val="2"/>
    </font>
    <font>
      <sz val="16"/>
      <color theme="0"/>
      <name val="Sakkal Majalla"/>
    </font>
    <font>
      <b/>
      <sz val="18"/>
      <color theme="0"/>
      <name val="Times New Roman"/>
      <family val="1"/>
      <scheme val="major"/>
    </font>
    <font>
      <b/>
      <sz val="16"/>
      <color theme="8" tint="-0.499984740745262"/>
      <name val="Arial"/>
      <family val="2"/>
      <scheme val="minor"/>
    </font>
    <font>
      <b/>
      <sz val="12"/>
      <color rgb="FFC00000"/>
      <name val="Arial"/>
      <family val="2"/>
    </font>
    <font>
      <b/>
      <sz val="9"/>
      <name val="Arial"/>
      <family val="2"/>
      <scheme val="minor"/>
    </font>
    <font>
      <b/>
      <sz val="11"/>
      <color rgb="FF0070C0"/>
      <name val="Sakkal Majalla"/>
    </font>
    <font>
      <sz val="12"/>
      <color theme="1"/>
      <name val="Sakkal Majalla"/>
    </font>
    <font>
      <b/>
      <sz val="10"/>
      <name val="Sakkal Majalla"/>
    </font>
    <font>
      <b/>
      <sz val="20"/>
      <name val="Sakkal Majalla"/>
    </font>
    <font>
      <b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855A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49998474074526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DashDot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slantDashDot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slantDashDot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ouble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slantDashDot">
        <color indexed="64"/>
      </left>
      <right/>
      <top/>
      <bottom style="medium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dashDot">
        <color theme="0"/>
      </right>
      <top/>
      <bottom/>
      <diagonal/>
    </border>
    <border>
      <left style="dashDot">
        <color theme="0"/>
      </left>
      <right style="dashDot">
        <color theme="0"/>
      </right>
      <top/>
      <bottom/>
      <diagonal/>
    </border>
    <border>
      <left style="medium">
        <color indexed="64"/>
      </left>
      <right style="dashDotDot">
        <color theme="0"/>
      </right>
      <top style="thin">
        <color theme="0"/>
      </top>
      <bottom style="thin">
        <color theme="0"/>
      </bottom>
      <diagonal/>
    </border>
    <border>
      <left style="dashDotDot">
        <color theme="0"/>
      </left>
      <right style="dashDotDot">
        <color theme="0"/>
      </right>
      <top style="thin">
        <color theme="0"/>
      </top>
      <bottom style="thin">
        <color theme="0"/>
      </bottom>
      <diagonal/>
    </border>
    <border>
      <left style="dashDotDot">
        <color theme="0"/>
      </left>
      <right style="double">
        <color indexed="64"/>
      </right>
      <top style="thin">
        <color theme="0"/>
      </top>
      <bottom style="thin">
        <color theme="0"/>
      </bottom>
      <diagonal/>
    </border>
    <border>
      <left style="double">
        <color indexed="64"/>
      </left>
      <right style="dashDotDot">
        <color theme="0"/>
      </right>
      <top style="thin">
        <color theme="0"/>
      </top>
      <bottom style="thin">
        <color theme="0"/>
      </bottom>
      <diagonal/>
    </border>
    <border>
      <left style="dashDot">
        <color theme="0"/>
      </left>
      <right style="dashDot">
        <color theme="0"/>
      </right>
      <top/>
      <bottom style="medium">
        <color theme="0"/>
      </bottom>
      <diagonal/>
    </border>
    <border>
      <left style="dashDot">
        <color theme="0"/>
      </left>
      <right/>
      <top/>
      <bottom/>
      <diagonal/>
    </border>
    <border>
      <left style="dashDot">
        <color theme="0"/>
      </left>
      <right/>
      <top/>
      <bottom style="medium">
        <color theme="0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double">
        <color indexed="64"/>
      </right>
      <top style="thin">
        <color theme="0"/>
      </top>
      <bottom style="thin">
        <color theme="0"/>
      </bottom>
      <diagonal/>
    </border>
    <border>
      <left style="dashDotDot">
        <color theme="0"/>
      </left>
      <right/>
      <top style="thin">
        <color theme="0"/>
      </top>
      <bottom style="thin">
        <color theme="0"/>
      </bottom>
      <diagonal/>
    </border>
    <border>
      <left style="double">
        <color auto="1"/>
      </left>
      <right style="mediumDashDot">
        <color auto="1"/>
      </right>
      <top style="thin">
        <color auto="1"/>
      </top>
      <bottom style="medium">
        <color auto="1"/>
      </bottom>
      <diagonal/>
    </border>
    <border>
      <left style="mediumDashDot">
        <color auto="1"/>
      </left>
      <right style="mediumDashDot">
        <color auto="1"/>
      </right>
      <top style="thin">
        <color auto="1"/>
      </top>
      <bottom style="medium">
        <color auto="1"/>
      </bottom>
      <diagonal/>
    </border>
    <border>
      <left style="mediumDashDot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DashDot">
        <color auto="1"/>
      </right>
      <top style="medium">
        <color auto="1"/>
      </top>
      <bottom style="medium">
        <color auto="1"/>
      </bottom>
      <diagonal/>
    </border>
    <border>
      <left style="mediumDashDot">
        <color auto="1"/>
      </left>
      <right style="mediumDashDot">
        <color auto="1"/>
      </right>
      <top style="medium">
        <color auto="1"/>
      </top>
      <bottom style="medium">
        <color auto="1"/>
      </bottom>
      <diagonal/>
    </border>
    <border>
      <left style="mediumDashDot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DashDot">
        <color auto="1"/>
      </right>
      <top style="medium">
        <color auto="1"/>
      </top>
      <bottom style="thin">
        <color auto="1"/>
      </bottom>
      <diagonal/>
    </border>
    <border>
      <left style="mediumDashDot">
        <color auto="1"/>
      </left>
      <right style="mediumDashDot">
        <color auto="1"/>
      </right>
      <top style="medium">
        <color auto="1"/>
      </top>
      <bottom style="thin">
        <color auto="1"/>
      </bottom>
      <diagonal/>
    </border>
    <border>
      <left style="mediumDashDot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mediumDashDot">
        <color auto="1"/>
      </right>
      <top style="medium">
        <color auto="1"/>
      </top>
      <bottom style="thin">
        <color auto="1"/>
      </bottom>
      <diagonal/>
    </border>
    <border>
      <left style="mediumDashDot">
        <color auto="1"/>
      </left>
      <right style="mediumDashDot">
        <color auto="1"/>
      </right>
      <top style="thin">
        <color auto="1"/>
      </top>
      <bottom/>
      <diagonal/>
    </border>
    <border>
      <left style="mediumDashDot">
        <color auto="1"/>
      </left>
      <right style="mediumDashDot">
        <color auto="1"/>
      </right>
      <top/>
      <bottom/>
      <diagonal/>
    </border>
    <border>
      <left style="mediumDashDot">
        <color auto="1"/>
      </left>
      <right style="mediumDashDot">
        <color auto="1"/>
      </right>
      <top/>
      <bottom style="medium">
        <color auto="1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medium">
        <color theme="0"/>
      </bottom>
      <diagonal/>
    </border>
    <border>
      <left style="mediumDash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dashed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dashed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dashed">
        <color theme="0"/>
      </top>
      <bottom style="dashed">
        <color theme="0"/>
      </bottom>
      <diagonal/>
    </border>
    <border>
      <left style="thin">
        <color theme="0"/>
      </left>
      <right style="thin">
        <color theme="0"/>
      </right>
      <top style="dashed">
        <color theme="0"/>
      </top>
      <bottom style="dashed">
        <color theme="0"/>
      </bottom>
      <diagonal/>
    </border>
    <border>
      <left style="thin">
        <color theme="0"/>
      </left>
      <right/>
      <top/>
      <bottom style="dashed">
        <color theme="0"/>
      </bottom>
      <diagonal/>
    </border>
    <border>
      <left/>
      <right style="medium">
        <color theme="0"/>
      </right>
      <top/>
      <bottom style="dashed">
        <color theme="0"/>
      </bottom>
      <diagonal/>
    </border>
    <border>
      <left style="medium">
        <color indexed="64"/>
      </left>
      <right/>
      <top style="medium">
        <color theme="0"/>
      </top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dashed">
        <color theme="0"/>
      </top>
      <bottom style="dashed">
        <color theme="0"/>
      </bottom>
      <diagonal/>
    </border>
    <border>
      <left/>
      <right/>
      <top style="dashed">
        <color theme="0"/>
      </top>
      <bottom style="dashed">
        <color theme="0"/>
      </bottom>
      <diagonal/>
    </border>
    <border>
      <left/>
      <right style="thin">
        <color theme="0"/>
      </right>
      <top style="dashed">
        <color theme="0"/>
      </top>
      <bottom style="dashed">
        <color theme="0"/>
      </bottom>
      <diagonal/>
    </border>
    <border>
      <left style="thin">
        <color theme="0"/>
      </left>
      <right style="medium">
        <color theme="0"/>
      </right>
      <top style="dashed">
        <color theme="0"/>
      </top>
      <bottom style="dashed">
        <color theme="0"/>
      </bottom>
      <diagonal/>
    </border>
    <border>
      <left style="medium">
        <color theme="0"/>
      </left>
      <right/>
      <top style="dashed">
        <color theme="0"/>
      </top>
      <bottom style="medium">
        <color theme="0"/>
      </bottom>
      <diagonal/>
    </border>
    <border>
      <left/>
      <right/>
      <top style="dashed">
        <color theme="0"/>
      </top>
      <bottom style="medium">
        <color theme="0"/>
      </bottom>
      <diagonal/>
    </border>
    <border>
      <left/>
      <right style="thin">
        <color theme="0"/>
      </right>
      <top style="dashed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dashed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dashed">
        <color theme="0"/>
      </top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 style="dashed">
        <color theme="0"/>
      </right>
      <top style="double">
        <color auto="1"/>
      </top>
      <bottom style="thin">
        <color theme="0"/>
      </bottom>
      <diagonal/>
    </border>
    <border>
      <left style="dashed">
        <color theme="0"/>
      </left>
      <right style="dashed">
        <color theme="0"/>
      </right>
      <top style="double">
        <color auto="1"/>
      </top>
      <bottom style="thin">
        <color theme="0"/>
      </bottom>
      <diagonal/>
    </border>
    <border>
      <left style="dashed">
        <color theme="0"/>
      </left>
      <right style="double">
        <color auto="1"/>
      </right>
      <top style="double">
        <color auto="1"/>
      </top>
      <bottom style="thin">
        <color theme="0"/>
      </bottom>
      <diagonal/>
    </border>
    <border>
      <left style="double">
        <color auto="1"/>
      </left>
      <right style="dashed">
        <color theme="0"/>
      </right>
      <top style="thin">
        <color theme="0"/>
      </top>
      <bottom style="thin">
        <color theme="0"/>
      </bottom>
      <diagonal/>
    </border>
    <border>
      <left style="dashed">
        <color theme="0"/>
      </left>
      <right style="dashed">
        <color theme="0"/>
      </right>
      <top style="thin">
        <color theme="0"/>
      </top>
      <bottom style="thin">
        <color theme="0"/>
      </bottom>
      <diagonal/>
    </border>
    <border>
      <left style="dashed">
        <color theme="0"/>
      </left>
      <right style="double">
        <color auto="1"/>
      </right>
      <top style="thin">
        <color theme="0"/>
      </top>
      <bottom style="thin">
        <color theme="0"/>
      </bottom>
      <diagonal/>
    </border>
    <border>
      <left style="double">
        <color auto="1"/>
      </left>
      <right style="dashed">
        <color theme="0"/>
      </right>
      <top style="thin">
        <color theme="0"/>
      </top>
      <bottom style="double">
        <color auto="1"/>
      </bottom>
      <diagonal/>
    </border>
    <border>
      <left style="dashed">
        <color theme="0"/>
      </left>
      <right style="dashed">
        <color theme="0"/>
      </right>
      <top style="thin">
        <color theme="0"/>
      </top>
      <bottom style="double">
        <color auto="1"/>
      </bottom>
      <diagonal/>
    </border>
    <border>
      <left style="dashed">
        <color theme="0"/>
      </left>
      <right style="double">
        <color auto="1"/>
      </right>
      <top style="thin">
        <color theme="0"/>
      </top>
      <bottom style="double">
        <color auto="1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8" fillId="0" borderId="0"/>
    <xf numFmtId="0" fontId="9" fillId="0" borderId="0"/>
  </cellStyleXfs>
  <cellXfs count="514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4" fillId="0" borderId="0" xfId="0" applyFont="1" applyFill="1" applyBorder="1" applyProtection="1"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Protection="1">
      <protection hidden="1"/>
    </xf>
    <xf numFmtId="0" fontId="16" fillId="0" borderId="0" xfId="0" applyFont="1" applyFill="1" applyBorder="1" applyAlignment="1" applyProtection="1">
      <protection hidden="1"/>
    </xf>
    <xf numFmtId="0" fontId="14" fillId="0" borderId="0" xfId="0" applyFont="1" applyFill="1" applyBorder="1" applyAlignment="1" applyProtection="1"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horizontal="right" vertical="center"/>
      <protection hidden="1"/>
    </xf>
    <xf numFmtId="0" fontId="18" fillId="0" borderId="0" xfId="0" applyFont="1" applyFill="1" applyBorder="1" applyAlignment="1" applyProtection="1">
      <alignment vertical="center"/>
      <protection hidden="1"/>
    </xf>
    <xf numFmtId="0" fontId="19" fillId="0" borderId="0" xfId="1" applyFont="1" applyFill="1" applyBorder="1" applyProtection="1">
      <protection hidden="1"/>
    </xf>
    <xf numFmtId="0" fontId="15" fillId="0" borderId="0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vertical="center"/>
      <protection hidden="1"/>
    </xf>
    <xf numFmtId="0" fontId="21" fillId="0" borderId="0" xfId="0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 shrinkToFit="1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right"/>
      <protection hidden="1"/>
    </xf>
    <xf numFmtId="0" fontId="22" fillId="0" borderId="0" xfId="0" applyFont="1" applyFill="1" applyBorder="1" applyAlignment="1" applyProtection="1">
      <alignment horizontal="center"/>
      <protection hidden="1"/>
    </xf>
    <xf numFmtId="0" fontId="23" fillId="0" borderId="0" xfId="0" applyFont="1" applyFill="1" applyBorder="1" applyAlignment="1" applyProtection="1">
      <alignment horizontal="center"/>
      <protection hidden="1"/>
    </xf>
    <xf numFmtId="0" fontId="22" fillId="0" borderId="0" xfId="0" applyFont="1" applyFill="1" applyBorder="1" applyProtection="1">
      <protection hidden="1"/>
    </xf>
    <xf numFmtId="0" fontId="15" fillId="0" borderId="0" xfId="0" applyFont="1" applyFill="1" applyBorder="1" applyAlignment="1" applyProtection="1">
      <alignment horizontal="right"/>
      <protection hidden="1"/>
    </xf>
    <xf numFmtId="0" fontId="24" fillId="0" borderId="0" xfId="0" applyFont="1" applyFill="1" applyBorder="1" applyAlignment="1" applyProtection="1">
      <protection hidden="1"/>
    </xf>
    <xf numFmtId="0" fontId="24" fillId="0" borderId="0" xfId="0" applyFont="1" applyFill="1" applyBorder="1" applyAlignment="1" applyProtection="1">
      <alignment vertical="center" textRotation="90"/>
      <protection hidden="1"/>
    </xf>
    <xf numFmtId="0" fontId="15" fillId="0" borderId="0" xfId="0" applyFont="1" applyFill="1" applyBorder="1" applyAlignment="1" applyProtection="1">
      <protection hidden="1"/>
    </xf>
    <xf numFmtId="0" fontId="24" fillId="0" borderId="0" xfId="0" applyFont="1" applyFill="1" applyBorder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vertical="center" wrapText="1"/>
      <protection hidden="1"/>
    </xf>
    <xf numFmtId="0" fontId="25" fillId="0" borderId="0" xfId="0" applyFont="1" applyFill="1" applyBorder="1" applyAlignment="1" applyProtection="1">
      <alignment shrinkToFit="1"/>
      <protection hidden="1"/>
    </xf>
    <xf numFmtId="0" fontId="26" fillId="0" borderId="0" xfId="0" applyFont="1" applyFill="1" applyBorder="1" applyAlignment="1" applyProtection="1">
      <protection hidden="1"/>
    </xf>
    <xf numFmtId="0" fontId="22" fillId="0" borderId="0" xfId="0" applyFont="1" applyFill="1" applyBorder="1" applyAlignment="1" applyProtection="1">
      <protection hidden="1"/>
    </xf>
    <xf numFmtId="0" fontId="0" fillId="0" borderId="0" xfId="0" applyProtection="1"/>
    <xf numFmtId="0" fontId="0" fillId="0" borderId="0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center" vertical="center"/>
      <protection hidden="1"/>
    </xf>
    <xf numFmtId="0" fontId="31" fillId="10" borderId="24" xfId="0" applyFont="1" applyFill="1" applyBorder="1" applyAlignment="1" applyProtection="1">
      <alignment horizontal="center" vertical="center"/>
    </xf>
    <xf numFmtId="0" fontId="3" fillId="10" borderId="24" xfId="0" applyFont="1" applyFill="1" applyBorder="1" applyAlignment="1" applyProtection="1">
      <alignment horizontal="center" vertical="center"/>
    </xf>
    <xf numFmtId="0" fontId="31" fillId="10" borderId="25" xfId="0" applyFont="1" applyFill="1" applyBorder="1" applyAlignment="1" applyProtection="1">
      <alignment horizontal="center" vertical="center"/>
    </xf>
    <xf numFmtId="0" fontId="0" fillId="5" borderId="26" xfId="0" applyFill="1" applyBorder="1" applyAlignment="1" applyProtection="1">
      <alignment wrapText="1"/>
    </xf>
    <xf numFmtId="0" fontId="0" fillId="5" borderId="26" xfId="0" applyFill="1" applyBorder="1" applyAlignment="1" applyProtection="1">
      <alignment wrapText="1"/>
      <protection locked="0"/>
    </xf>
    <xf numFmtId="0" fontId="11" fillId="0" borderId="0" xfId="0" applyFont="1" applyProtection="1">
      <protection hidden="1"/>
    </xf>
    <xf numFmtId="14" fontId="0" fillId="5" borderId="26" xfId="0" applyNumberFormat="1" applyFill="1" applyBorder="1" applyAlignment="1" applyProtection="1">
      <alignment wrapText="1"/>
      <protection locked="0"/>
    </xf>
    <xf numFmtId="49" fontId="0" fillId="5" borderId="26" xfId="0" applyNumberFormat="1" applyFill="1" applyBorder="1" applyAlignment="1" applyProtection="1">
      <alignment wrapText="1"/>
      <protection locked="0"/>
    </xf>
    <xf numFmtId="0" fontId="11" fillId="0" borderId="0" xfId="0" applyFont="1" applyProtection="1"/>
    <xf numFmtId="49" fontId="31" fillId="10" borderId="25" xfId="0" applyNumberFormat="1" applyFont="1" applyFill="1" applyBorder="1" applyAlignment="1" applyProtection="1">
      <alignment horizontal="center" vertical="center"/>
    </xf>
    <xf numFmtId="49" fontId="0" fillId="0" borderId="0" xfId="0" applyNumberFormat="1" applyProtection="1"/>
    <xf numFmtId="0" fontId="2" fillId="0" borderId="0" xfId="0" applyFont="1" applyFill="1" applyBorder="1" applyAlignment="1" applyProtection="1">
      <alignment vertical="center"/>
      <protection hidden="1"/>
    </xf>
    <xf numFmtId="0" fontId="33" fillId="0" borderId="0" xfId="0" applyFont="1" applyFill="1" applyBorder="1" applyAlignment="1" applyProtection="1">
      <alignment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33" fillId="2" borderId="0" xfId="0" applyFont="1" applyFill="1" applyBorder="1" applyAlignment="1" applyProtection="1">
      <alignment horizontal="center" vertical="center"/>
      <protection hidden="1"/>
    </xf>
    <xf numFmtId="0" fontId="33" fillId="0" borderId="0" xfId="0" applyFont="1" applyFill="1" applyBorder="1" applyAlignment="1" applyProtection="1">
      <alignment vertical="center" shrinkToFit="1"/>
      <protection hidden="1"/>
    </xf>
    <xf numFmtId="0" fontId="33" fillId="0" borderId="0" xfId="0" applyFont="1" applyFill="1" applyBorder="1" applyAlignment="1" applyProtection="1">
      <alignment horizontal="center" vertical="center" shrinkToFit="1"/>
      <protection hidden="1"/>
    </xf>
    <xf numFmtId="0" fontId="52" fillId="0" borderId="0" xfId="0" applyFont="1" applyFill="1" applyAlignment="1" applyProtection="1">
      <alignment horizontal="center" vertical="center"/>
      <protection hidden="1"/>
    </xf>
    <xf numFmtId="0" fontId="33" fillId="0" borderId="22" xfId="0" applyFont="1" applyBorder="1" applyAlignment="1" applyProtection="1">
      <alignment horizontal="center" vertical="center"/>
      <protection hidden="1"/>
    </xf>
    <xf numFmtId="0" fontId="0" fillId="0" borderId="30" xfId="0" applyFont="1" applyBorder="1" applyAlignment="1" applyProtection="1">
      <alignment horizontal="center" vertical="center"/>
      <protection hidden="1"/>
    </xf>
    <xf numFmtId="0" fontId="52" fillId="0" borderId="0" xfId="0" applyFont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0" fillId="0" borderId="0" xfId="0" applyFont="1" applyFill="1" applyBorder="1" applyAlignment="1" applyProtection="1">
      <alignment vertical="center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51" fillId="0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3" fillId="0" borderId="0" xfId="0" applyFont="1" applyFill="1" applyBorder="1" applyAlignment="1" applyProtection="1">
      <alignment vertical="center" textRotation="90"/>
      <protection hidden="1"/>
    </xf>
    <xf numFmtId="0" fontId="33" fillId="0" borderId="0" xfId="0" applyFont="1" applyFill="1" applyBorder="1" applyAlignment="1" applyProtection="1">
      <alignment horizontal="center" vertical="top"/>
      <protection hidden="1"/>
    </xf>
    <xf numFmtId="0" fontId="33" fillId="0" borderId="0" xfId="0" applyFont="1" applyFill="1" applyBorder="1" applyAlignment="1" applyProtection="1">
      <alignment horizontal="center" vertical="center" textRotation="90"/>
      <protection hidden="1"/>
    </xf>
    <xf numFmtId="0" fontId="0" fillId="0" borderId="94" xfId="0" applyBorder="1" applyProtection="1">
      <protection hidden="1"/>
    </xf>
    <xf numFmtId="0" fontId="27" fillId="0" borderId="94" xfId="0" applyFont="1" applyBorder="1" applyProtection="1">
      <protection hidden="1"/>
    </xf>
    <xf numFmtId="0" fontId="33" fillId="0" borderId="92" xfId="0" applyFont="1" applyFill="1" applyBorder="1" applyAlignment="1" applyProtection="1">
      <alignment vertical="center" textRotation="90"/>
      <protection hidden="1"/>
    </xf>
    <xf numFmtId="0" fontId="33" fillId="0" borderId="92" xfId="0" applyFont="1" applyFill="1" applyBorder="1" applyAlignment="1" applyProtection="1">
      <alignment horizontal="center" vertical="top"/>
      <protection hidden="1"/>
    </xf>
    <xf numFmtId="0" fontId="0" fillId="0" borderId="92" xfId="0" applyFont="1" applyFill="1" applyBorder="1" applyAlignment="1" applyProtection="1">
      <alignment horizontal="center" vertical="center"/>
      <protection hidden="1"/>
    </xf>
    <xf numFmtId="0" fontId="33" fillId="0" borderId="94" xfId="0" applyFont="1" applyFill="1" applyBorder="1" applyAlignment="1" applyProtection="1">
      <alignment vertical="center" textRotation="90"/>
      <protection hidden="1"/>
    </xf>
    <xf numFmtId="0" fontId="33" fillId="0" borderId="94" xfId="0" applyFont="1" applyFill="1" applyBorder="1" applyAlignment="1" applyProtection="1">
      <alignment horizontal="center" vertical="top"/>
      <protection hidden="1"/>
    </xf>
    <xf numFmtId="0" fontId="0" fillId="0" borderId="94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6" fillId="0" borderId="0" xfId="0" applyFont="1" applyBorder="1" applyAlignment="1" applyProtection="1">
      <protection hidden="1"/>
    </xf>
    <xf numFmtId="0" fontId="27" fillId="0" borderId="0" xfId="0" applyFont="1" applyProtection="1">
      <protection hidden="1"/>
    </xf>
    <xf numFmtId="0" fontId="27" fillId="0" borderId="0" xfId="0" applyFont="1" applyFill="1" applyBorder="1" applyProtection="1"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58" fillId="0" borderId="28" xfId="0" applyFont="1" applyFill="1" applyBorder="1" applyAlignment="1" applyProtection="1">
      <alignment horizontal="center" vertical="center"/>
      <protection hidden="1"/>
    </xf>
    <xf numFmtId="0" fontId="28" fillId="0" borderId="28" xfId="0" applyFont="1" applyFill="1" applyBorder="1" applyAlignment="1" applyProtection="1">
      <alignment horizontal="center" vertical="center"/>
      <protection hidden="1"/>
    </xf>
    <xf numFmtId="0" fontId="30" fillId="0" borderId="3" xfId="0" applyFont="1" applyBorder="1" applyAlignment="1" applyProtection="1">
      <alignment horizontal="center" vertical="center"/>
      <protection hidden="1"/>
    </xf>
    <xf numFmtId="0" fontId="30" fillId="0" borderId="18" xfId="0" applyFont="1" applyBorder="1" applyAlignment="1" applyProtection="1">
      <alignment horizontal="center" vertical="center"/>
      <protection hidden="1"/>
    </xf>
    <xf numFmtId="0" fontId="30" fillId="0" borderId="0" xfId="0" applyFont="1" applyFill="1" applyAlignment="1" applyProtection="1">
      <alignment horizontal="center" vertical="center"/>
      <protection hidden="1"/>
    </xf>
    <xf numFmtId="0" fontId="30" fillId="8" borderId="0" xfId="0" applyFont="1" applyFill="1" applyAlignment="1" applyProtection="1">
      <alignment horizontal="center" vertical="center"/>
      <protection hidden="1"/>
    </xf>
    <xf numFmtId="0" fontId="35" fillId="12" borderId="50" xfId="0" applyFont="1" applyFill="1" applyBorder="1" applyAlignment="1" applyProtection="1">
      <alignment horizontal="center" vertical="center"/>
      <protection hidden="1"/>
    </xf>
    <xf numFmtId="0" fontId="35" fillId="12" borderId="51" xfId="0" applyFont="1" applyFill="1" applyBorder="1" applyAlignment="1" applyProtection="1">
      <alignment horizontal="center" vertical="center"/>
      <protection hidden="1"/>
    </xf>
    <xf numFmtId="14" fontId="35" fillId="12" borderId="51" xfId="0" applyNumberFormat="1" applyFont="1" applyFill="1" applyBorder="1" applyAlignment="1" applyProtection="1">
      <alignment horizontal="center" vertical="center"/>
      <protection hidden="1"/>
    </xf>
    <xf numFmtId="0" fontId="28" fillId="0" borderId="48" xfId="0" applyFont="1" applyFill="1" applyBorder="1" applyAlignment="1" applyProtection="1">
      <alignment horizontal="center" vertical="center"/>
      <protection hidden="1"/>
    </xf>
    <xf numFmtId="0" fontId="29" fillId="0" borderId="48" xfId="0" applyFont="1" applyFill="1" applyBorder="1" applyAlignment="1" applyProtection="1">
      <alignment vertical="center"/>
      <protection hidden="1"/>
    </xf>
    <xf numFmtId="0" fontId="0" fillId="0" borderId="0" xfId="0" applyFill="1" applyProtection="1">
      <protection hidden="1"/>
    </xf>
    <xf numFmtId="0" fontId="36" fillId="12" borderId="50" xfId="0" applyFont="1" applyFill="1" applyBorder="1" applyAlignment="1" applyProtection="1">
      <alignment horizontal="center" vertical="center"/>
      <protection hidden="1"/>
    </xf>
    <xf numFmtId="0" fontId="36" fillId="12" borderId="51" xfId="0" applyFont="1" applyFill="1" applyBorder="1" applyAlignment="1" applyProtection="1">
      <alignment horizontal="center" vertical="center"/>
      <protection hidden="1"/>
    </xf>
    <xf numFmtId="14" fontId="36" fillId="12" borderId="51" xfId="0" applyNumberFormat="1" applyFont="1" applyFill="1" applyBorder="1" applyAlignment="1" applyProtection="1">
      <alignment horizontal="center" vertical="center"/>
      <protection hidden="1"/>
    </xf>
    <xf numFmtId="0" fontId="2" fillId="6" borderId="11" xfId="0" applyFont="1" applyFill="1" applyBorder="1" applyAlignment="1" applyProtection="1">
      <alignment horizontal="center" vertical="center"/>
      <protection hidden="1"/>
    </xf>
    <xf numFmtId="0" fontId="2" fillId="8" borderId="12" xfId="0" applyFont="1" applyFill="1" applyBorder="1" applyAlignment="1" applyProtection="1">
      <alignment horizontal="center" vertical="center"/>
      <protection hidden="1"/>
    </xf>
    <xf numFmtId="0" fontId="2" fillId="6" borderId="14" xfId="0" applyFont="1" applyFill="1" applyBorder="1" applyAlignment="1" applyProtection="1">
      <alignment horizontal="center" vertical="center"/>
      <protection hidden="1"/>
    </xf>
    <xf numFmtId="0" fontId="2" fillId="8" borderId="15" xfId="0" applyFont="1" applyFill="1" applyBorder="1" applyAlignment="1" applyProtection="1">
      <alignment horizontal="center" vertical="center"/>
      <protection hidden="1"/>
    </xf>
    <xf numFmtId="0" fontId="2" fillId="6" borderId="16" xfId="0" applyFont="1" applyFill="1" applyBorder="1" applyAlignment="1" applyProtection="1">
      <alignment horizontal="center" vertical="center"/>
      <protection hidden="1"/>
    </xf>
    <xf numFmtId="0" fontId="2" fillId="8" borderId="13" xfId="0" applyFont="1" applyFill="1" applyBorder="1" applyAlignment="1" applyProtection="1">
      <alignment horizontal="center" vertical="center"/>
      <protection hidden="1"/>
    </xf>
    <xf numFmtId="0" fontId="2" fillId="6" borderId="17" xfId="0" applyFont="1" applyFill="1" applyBorder="1" applyAlignment="1" applyProtection="1">
      <alignment horizontal="center" vertical="center"/>
      <protection hidden="1"/>
    </xf>
    <xf numFmtId="0" fontId="28" fillId="0" borderId="0" xfId="0" applyFont="1" applyFill="1" applyBorder="1" applyAlignment="1" applyProtection="1">
      <alignment horizontal="center" vertical="center"/>
      <protection hidden="1"/>
    </xf>
    <xf numFmtId="0" fontId="37" fillId="13" borderId="52" xfId="0" applyFont="1" applyFill="1" applyBorder="1" applyAlignment="1" applyProtection="1">
      <alignment horizontal="center" vertical="center"/>
      <protection hidden="1"/>
    </xf>
    <xf numFmtId="0" fontId="37" fillId="13" borderId="53" xfId="0" applyFont="1" applyFill="1" applyBorder="1" applyAlignment="1" applyProtection="1">
      <alignment horizontal="center" vertical="center"/>
      <protection hidden="1"/>
    </xf>
    <xf numFmtId="14" fontId="37" fillId="13" borderId="53" xfId="0" applyNumberFormat="1" applyFont="1" applyFill="1" applyBorder="1" applyAlignment="1" applyProtection="1">
      <alignment horizontal="center" vertical="center"/>
      <protection hidden="1"/>
    </xf>
    <xf numFmtId="0" fontId="37" fillId="13" borderId="54" xfId="0" applyFont="1" applyFill="1" applyBorder="1" applyAlignment="1" applyProtection="1">
      <alignment horizontal="center" vertical="center"/>
      <protection hidden="1"/>
    </xf>
    <xf numFmtId="0" fontId="29" fillId="4" borderId="69" xfId="0" applyFont="1" applyFill="1" applyBorder="1" applyAlignment="1" applyProtection="1">
      <alignment horizontal="center" vertical="center"/>
      <protection hidden="1"/>
    </xf>
    <xf numFmtId="0" fontId="29" fillId="4" borderId="72" xfId="0" applyFont="1" applyFill="1" applyBorder="1" applyAlignment="1" applyProtection="1">
      <alignment horizontal="center" vertical="center"/>
      <protection hidden="1"/>
    </xf>
    <xf numFmtId="49" fontId="29" fillId="4" borderId="71" xfId="0" applyNumberFormat="1" applyFont="1" applyFill="1" applyBorder="1" applyAlignment="1" applyProtection="1">
      <alignment horizontal="center" vertical="center" wrapText="1"/>
      <protection hidden="1"/>
    </xf>
    <xf numFmtId="0" fontId="37" fillId="10" borderId="55" xfId="0" applyFont="1" applyFill="1" applyBorder="1" applyAlignment="1" applyProtection="1">
      <alignment horizontal="center" vertical="center"/>
      <protection hidden="1"/>
    </xf>
    <xf numFmtId="0" fontId="37" fillId="10" borderId="53" xfId="0" applyFont="1" applyFill="1" applyBorder="1" applyAlignment="1" applyProtection="1">
      <alignment horizontal="center" vertical="center"/>
      <protection hidden="1"/>
    </xf>
    <xf numFmtId="0" fontId="37" fillId="10" borderId="62" xfId="0" applyFont="1" applyFill="1" applyBorder="1" applyAlignment="1" applyProtection="1">
      <alignment horizontal="center" vertical="center"/>
      <protection hidden="1"/>
    </xf>
    <xf numFmtId="0" fontId="29" fillId="14" borderId="61" xfId="0" applyFont="1" applyFill="1" applyBorder="1" applyAlignment="1" applyProtection="1">
      <alignment horizontal="center" vertical="center"/>
      <protection hidden="1"/>
    </xf>
    <xf numFmtId="0" fontId="2" fillId="6" borderId="7" xfId="0" applyFont="1" applyFill="1" applyBorder="1" applyAlignment="1" applyProtection="1">
      <alignment horizontal="center" vertical="center"/>
      <protection hidden="1"/>
    </xf>
    <xf numFmtId="0" fontId="2" fillId="8" borderId="6" xfId="0" applyFont="1" applyFill="1" applyBorder="1" applyAlignment="1" applyProtection="1">
      <alignment horizontal="center" vertical="center"/>
      <protection hidden="1"/>
    </xf>
    <xf numFmtId="0" fontId="28" fillId="0" borderId="29" xfId="0" applyFont="1" applyFill="1" applyBorder="1" applyAlignment="1" applyProtection="1">
      <alignment horizontal="center" vertical="center"/>
      <protection hidden="1"/>
    </xf>
    <xf numFmtId="0" fontId="28" fillId="0" borderId="32" xfId="0" applyFont="1" applyFill="1" applyBorder="1" applyAlignment="1" applyProtection="1">
      <alignment horizontal="center" vertical="center"/>
      <protection hidden="1"/>
    </xf>
    <xf numFmtId="1" fontId="28" fillId="0" borderId="31" xfId="0" applyNumberFormat="1" applyFont="1" applyFill="1" applyBorder="1" applyAlignment="1" applyProtection="1">
      <alignment horizontal="center" vertical="center"/>
      <protection hidden="1"/>
    </xf>
    <xf numFmtId="0" fontId="29" fillId="0" borderId="29" xfId="0" applyFont="1" applyFill="1" applyBorder="1" applyAlignment="1" applyProtection="1">
      <alignment horizontal="center" vertical="center"/>
      <protection hidden="1"/>
    </xf>
    <xf numFmtId="0" fontId="0" fillId="0" borderId="23" xfId="0" applyFill="1" applyBorder="1" applyAlignment="1" applyProtection="1">
      <alignment horizontal="center" vertical="center"/>
      <protection hidden="1"/>
    </xf>
    <xf numFmtId="0" fontId="0" fillId="0" borderId="26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4" fontId="0" fillId="0" borderId="0" xfId="0" applyNumberFormat="1" applyFill="1" applyProtection="1">
      <protection hidden="1"/>
    </xf>
    <xf numFmtId="0" fontId="2" fillId="6" borderId="96" xfId="0" applyFont="1" applyFill="1" applyBorder="1" applyAlignment="1" applyProtection="1">
      <alignment horizontal="center" vertical="center"/>
      <protection hidden="1"/>
    </xf>
    <xf numFmtId="0" fontId="2" fillId="8" borderId="8" xfId="0" applyFont="1" applyFill="1" applyBorder="1" applyAlignment="1" applyProtection="1">
      <alignment horizontal="center" vertical="center"/>
      <protection hidden="1"/>
    </xf>
    <xf numFmtId="0" fontId="2" fillId="8" borderId="10" xfId="0" applyFont="1" applyFill="1" applyBorder="1" applyAlignment="1" applyProtection="1">
      <alignment horizontal="center" vertical="center"/>
      <protection hidden="1"/>
    </xf>
    <xf numFmtId="0" fontId="2" fillId="8" borderId="9" xfId="0" applyFont="1" applyFill="1" applyBorder="1" applyAlignment="1" applyProtection="1">
      <alignment horizontal="center" vertical="center"/>
      <protection hidden="1"/>
    </xf>
    <xf numFmtId="0" fontId="2" fillId="6" borderId="97" xfId="0" applyFont="1" applyFill="1" applyBorder="1" applyAlignment="1" applyProtection="1">
      <alignment horizontal="center" vertical="center"/>
      <protection hidden="1"/>
    </xf>
    <xf numFmtId="0" fontId="2" fillId="6" borderId="98" xfId="0" applyFont="1" applyFill="1" applyBorder="1" applyAlignment="1" applyProtection="1">
      <alignment horizontal="center" vertical="center"/>
      <protection hidden="1"/>
    </xf>
    <xf numFmtId="0" fontId="0" fillId="0" borderId="0" xfId="0" applyNumberFormat="1" applyProtection="1">
      <protection hidden="1"/>
    </xf>
    <xf numFmtId="14" fontId="28" fillId="0" borderId="29" xfId="0" applyNumberFormat="1" applyFont="1" applyFill="1" applyBorder="1" applyAlignment="1" applyProtection="1">
      <alignment horizontal="center" vertical="center"/>
      <protection hidden="1"/>
    </xf>
    <xf numFmtId="0" fontId="28" fillId="0" borderId="48" xfId="0" applyFont="1" applyBorder="1" applyAlignment="1" applyProtection="1">
      <alignment horizontal="center" vertical="center"/>
      <protection hidden="1"/>
    </xf>
    <xf numFmtId="0" fontId="37" fillId="0" borderId="0" xfId="0" applyFont="1" applyFill="1" applyBorder="1" applyAlignment="1" applyProtection="1">
      <alignment horizontal="center" vertical="center"/>
      <protection hidden="1"/>
    </xf>
    <xf numFmtId="0" fontId="34" fillId="0" borderId="0" xfId="0" applyFont="1" applyFill="1" applyBorder="1" applyProtection="1">
      <protection hidden="1"/>
    </xf>
    <xf numFmtId="0" fontId="0" fillId="0" borderId="0" xfId="0" applyAlignment="1" applyProtection="1">
      <protection hidden="1"/>
    </xf>
    <xf numFmtId="0" fontId="27" fillId="4" borderId="2" xfId="0" applyFont="1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49" fontId="37" fillId="13" borderId="53" xfId="0" applyNumberFormat="1" applyFont="1" applyFill="1" applyBorder="1" applyAlignment="1" applyProtection="1">
      <alignment horizontal="center" vertical="center"/>
      <protection hidden="1"/>
    </xf>
    <xf numFmtId="49" fontId="29" fillId="4" borderId="70" xfId="0" applyNumberFormat="1" applyFont="1" applyFill="1" applyBorder="1" applyAlignment="1" applyProtection="1">
      <alignment horizontal="center" vertical="center"/>
      <protection hidden="1"/>
    </xf>
    <xf numFmtId="0" fontId="48" fillId="16" borderId="0" xfId="1" applyFont="1" applyFill="1" applyAlignment="1" applyProtection="1">
      <alignment vertical="center"/>
    </xf>
    <xf numFmtId="0" fontId="27" fillId="4" borderId="76" xfId="0" applyFont="1" applyFill="1" applyBorder="1" applyAlignment="1" applyProtection="1">
      <alignment horizontal="center" vertical="center"/>
      <protection hidden="1"/>
    </xf>
    <xf numFmtId="0" fontId="27" fillId="4" borderId="101" xfId="0" applyFont="1" applyFill="1" applyBorder="1" applyAlignment="1" applyProtection="1">
      <alignment horizontal="center" vertical="center"/>
      <protection hidden="1"/>
    </xf>
    <xf numFmtId="0" fontId="0" fillId="4" borderId="76" xfId="0" applyFont="1" applyFill="1" applyBorder="1" applyAlignment="1" applyProtection="1">
      <alignment horizontal="center" vertical="center"/>
      <protection hidden="1"/>
    </xf>
    <xf numFmtId="0" fontId="0" fillId="4" borderId="101" xfId="0" applyFont="1" applyFill="1" applyBorder="1" applyAlignment="1" applyProtection="1">
      <alignment horizontal="center" vertical="center"/>
      <protection hidden="1"/>
    </xf>
    <xf numFmtId="0" fontId="31" fillId="0" borderId="100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wrapText="1"/>
    </xf>
    <xf numFmtId="14" fontId="28" fillId="0" borderId="3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</xf>
    <xf numFmtId="0" fontId="31" fillId="10" borderId="10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31" fillId="10" borderId="0" xfId="0" applyFont="1" applyFill="1" applyBorder="1" applyAlignment="1" applyProtection="1">
      <alignment horizontal="center" vertical="center"/>
    </xf>
    <xf numFmtId="0" fontId="47" fillId="16" borderId="0" xfId="1" applyFont="1" applyFill="1" applyProtection="1"/>
    <xf numFmtId="0" fontId="64" fillId="0" borderId="0" xfId="0" applyFont="1"/>
    <xf numFmtId="0" fontId="62" fillId="0" borderId="0" xfId="0" applyFont="1" applyAlignment="1">
      <alignment horizontal="center"/>
    </xf>
    <xf numFmtId="0" fontId="62" fillId="0" borderId="0" xfId="0" applyFont="1"/>
    <xf numFmtId="0" fontId="72" fillId="0" borderId="0" xfId="0" applyFont="1" applyAlignment="1"/>
    <xf numFmtId="0" fontId="72" fillId="0" borderId="0" xfId="0" applyFont="1" applyAlignment="1">
      <alignment horizontal="center"/>
    </xf>
    <xf numFmtId="0" fontId="75" fillId="0" borderId="0" xfId="1" applyFont="1" applyFill="1" applyBorder="1" applyAlignment="1">
      <alignment vertical="center" wrapText="1"/>
    </xf>
    <xf numFmtId="0" fontId="64" fillId="0" borderId="0" xfId="0" applyFont="1" applyFill="1"/>
    <xf numFmtId="0" fontId="75" fillId="0" borderId="0" xfId="1" applyFont="1" applyFill="1" applyAlignment="1"/>
    <xf numFmtId="0" fontId="64" fillId="0" borderId="0" xfId="0" applyFont="1" applyAlignment="1"/>
    <xf numFmtId="0" fontId="14" fillId="0" borderId="0" xfId="0" applyFont="1" applyProtection="1">
      <protection hidden="1"/>
    </xf>
    <xf numFmtId="0" fontId="32" fillId="0" borderId="0" xfId="0" applyFont="1" applyFill="1" applyBorder="1" applyAlignment="1" applyProtection="1">
      <alignment vertical="center"/>
      <protection hidden="1"/>
    </xf>
    <xf numFmtId="0" fontId="27" fillId="4" borderId="126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protection hidden="1"/>
    </xf>
    <xf numFmtId="0" fontId="33" fillId="0" borderId="0" xfId="0" applyFont="1" applyFill="1" applyBorder="1" applyAlignment="1" applyProtection="1">
      <protection hidden="1"/>
    </xf>
    <xf numFmtId="0" fontId="28" fillId="0" borderId="0" xfId="0" applyFont="1" applyFill="1" applyBorder="1" applyAlignment="1" applyProtection="1">
      <alignment vertical="center"/>
      <protection hidden="1"/>
    </xf>
    <xf numFmtId="0" fontId="39" fillId="0" borderId="0" xfId="0" applyFont="1" applyFill="1" applyBorder="1" applyAlignment="1" applyProtection="1">
      <alignment vertical="center"/>
      <protection hidden="1"/>
    </xf>
    <xf numFmtId="0" fontId="30" fillId="0" borderId="0" xfId="0" applyFont="1" applyFill="1" applyBorder="1" applyAlignment="1" applyProtection="1">
      <alignment vertical="center"/>
      <protection hidden="1"/>
    </xf>
    <xf numFmtId="0" fontId="38" fillId="0" borderId="0" xfId="0" applyFont="1" applyFill="1" applyBorder="1" applyAlignment="1" applyProtection="1">
      <alignment vertical="center"/>
      <protection hidden="1"/>
    </xf>
    <xf numFmtId="0" fontId="28" fillId="0" borderId="49" xfId="0" applyFont="1" applyFill="1" applyBorder="1" applyAlignment="1" applyProtection="1">
      <alignment vertical="center"/>
      <protection hidden="1"/>
    </xf>
    <xf numFmtId="0" fontId="50" fillId="0" borderId="0" xfId="0" applyFont="1" applyFill="1" applyBorder="1" applyAlignment="1" applyProtection="1">
      <alignment vertical="center"/>
      <protection hidden="1"/>
    </xf>
    <xf numFmtId="0" fontId="53" fillId="0" borderId="0" xfId="0" applyFont="1" applyFill="1" applyBorder="1" applyAlignment="1" applyProtection="1">
      <alignment vertical="center"/>
      <protection hidden="1"/>
    </xf>
    <xf numFmtId="0" fontId="28" fillId="0" borderId="0" xfId="0" applyFont="1" applyFill="1" applyBorder="1" applyAlignment="1" applyProtection="1">
      <alignment vertical="center" shrinkToFit="1"/>
      <protection hidden="1"/>
    </xf>
    <xf numFmtId="0" fontId="28" fillId="0" borderId="0" xfId="0" applyFont="1" applyFill="1" applyBorder="1" applyAlignment="1" applyProtection="1">
      <protection hidden="1"/>
    </xf>
    <xf numFmtId="0" fontId="45" fillId="0" borderId="0" xfId="1" applyFont="1" applyFill="1" applyBorder="1" applyAlignment="1" applyProtection="1">
      <alignment vertical="center"/>
      <protection hidden="1"/>
    </xf>
    <xf numFmtId="0" fontId="45" fillId="0" borderId="0" xfId="1" applyFont="1" applyFill="1" applyBorder="1" applyAlignment="1" applyProtection="1">
      <alignment vertical="center" wrapText="1"/>
      <protection hidden="1"/>
    </xf>
    <xf numFmtId="0" fontId="40" fillId="0" borderId="0" xfId="1" applyFont="1" applyFill="1" applyBorder="1" applyAlignment="1" applyProtection="1">
      <alignment vertical="center" wrapText="1"/>
      <protection hidden="1"/>
    </xf>
    <xf numFmtId="0" fontId="28" fillId="0" borderId="0" xfId="0" applyFont="1" applyBorder="1" applyAlignment="1" applyProtection="1">
      <alignment horizontal="center" vertical="center"/>
      <protection hidden="1"/>
    </xf>
    <xf numFmtId="0" fontId="81" fillId="21" borderId="127" xfId="0" applyFont="1" applyFill="1" applyBorder="1" applyAlignment="1" applyProtection="1">
      <alignment horizontal="center" vertical="center"/>
      <protection hidden="1"/>
    </xf>
    <xf numFmtId="0" fontId="57" fillId="23" borderId="127" xfId="0" applyFont="1" applyFill="1" applyBorder="1" applyAlignment="1" applyProtection="1">
      <alignment horizontal="center" vertical="center"/>
      <protection hidden="1"/>
    </xf>
    <xf numFmtId="0" fontId="0" fillId="4" borderId="126" xfId="0" applyFont="1" applyFill="1" applyBorder="1" applyAlignment="1" applyProtection="1">
      <alignment horizontal="center" vertical="center"/>
      <protection hidden="1"/>
    </xf>
    <xf numFmtId="0" fontId="33" fillId="0" borderId="135" xfId="0" applyFont="1" applyBorder="1" applyAlignment="1" applyProtection="1">
      <alignment horizontal="center" vertical="center"/>
      <protection hidden="1"/>
    </xf>
    <xf numFmtId="0" fontId="0" fillId="0" borderId="136" xfId="0" applyFont="1" applyBorder="1" applyAlignment="1" applyProtection="1">
      <alignment horizontal="center" vertical="center"/>
      <protection hidden="1"/>
    </xf>
    <xf numFmtId="0" fontId="0" fillId="0" borderId="137" xfId="0" applyFont="1" applyBorder="1" applyAlignment="1" applyProtection="1">
      <alignment horizontal="center" vertical="center"/>
      <protection hidden="1"/>
    </xf>
    <xf numFmtId="0" fontId="56" fillId="0" borderId="138" xfId="0" applyFont="1" applyBorder="1" applyAlignment="1" applyProtection="1">
      <alignment horizontal="center" vertical="center" wrapText="1"/>
      <protection hidden="1"/>
    </xf>
    <xf numFmtId="0" fontId="39" fillId="0" borderId="0" xfId="0" applyFont="1" applyBorder="1" applyAlignment="1" applyProtection="1">
      <alignment vertical="center" wrapText="1"/>
      <protection hidden="1"/>
    </xf>
    <xf numFmtId="0" fontId="39" fillId="0" borderId="92" xfId="0" applyFont="1" applyBorder="1" applyAlignment="1" applyProtection="1">
      <alignment vertical="center" wrapText="1"/>
      <protection hidden="1"/>
    </xf>
    <xf numFmtId="0" fontId="60" fillId="0" borderId="21" xfId="0" applyNumberFormat="1" applyFont="1" applyFill="1" applyBorder="1" applyAlignment="1" applyProtection="1">
      <alignment horizontal="center" vertical="center"/>
      <protection hidden="1"/>
    </xf>
    <xf numFmtId="0" fontId="60" fillId="0" borderId="19" xfId="0" applyNumberFormat="1" applyFont="1" applyFill="1" applyBorder="1" applyAlignment="1" applyProtection="1">
      <alignment horizontal="left" vertical="center" shrinkToFit="1"/>
      <protection hidden="1"/>
    </xf>
    <xf numFmtId="0" fontId="59" fillId="0" borderId="19" xfId="0" applyNumberFormat="1" applyFont="1" applyFill="1" applyBorder="1" applyAlignment="1" applyProtection="1">
      <alignment horizontal="right" vertical="center"/>
      <protection hidden="1"/>
    </xf>
    <xf numFmtId="0" fontId="59" fillId="0" borderId="19" xfId="0" applyNumberFormat="1" applyFont="1" applyBorder="1" applyAlignment="1" applyProtection="1">
      <alignment horizontal="right" vertical="center"/>
      <protection hidden="1"/>
    </xf>
    <xf numFmtId="0" fontId="60" fillId="0" borderId="19" xfId="0" applyNumberFormat="1" applyFont="1" applyFill="1" applyBorder="1" applyAlignment="1" applyProtection="1">
      <alignment horizontal="right" vertical="center" shrinkToFit="1"/>
      <protection hidden="1"/>
    </xf>
    <xf numFmtId="0" fontId="59" fillId="0" borderId="20" xfId="0" applyNumberFormat="1" applyFont="1" applyBorder="1" applyAlignment="1" applyProtection="1">
      <alignment horizontal="right" vertical="center"/>
      <protection hidden="1"/>
    </xf>
    <xf numFmtId="0" fontId="11" fillId="0" borderId="0" xfId="0" applyFont="1" applyBorder="1" applyProtection="1">
      <protection hidden="1"/>
    </xf>
    <xf numFmtId="0" fontId="11" fillId="0" borderId="0" xfId="0" applyFont="1" applyAlignment="1" applyProtection="1">
      <protection hidden="1"/>
    </xf>
    <xf numFmtId="0" fontId="0" fillId="0" borderId="0" xfId="0" applyFill="1" applyBorder="1" applyAlignment="1" applyProtection="1">
      <alignment vertical="center" wrapText="1"/>
      <protection hidden="1"/>
    </xf>
    <xf numFmtId="0" fontId="27" fillId="0" borderId="0" xfId="0" applyFont="1" applyFill="1" applyBorder="1" applyAlignment="1" applyProtection="1">
      <protection hidden="1"/>
    </xf>
    <xf numFmtId="0" fontId="0" fillId="0" borderId="0" xfId="0" applyFont="1" applyFill="1" applyBorder="1" applyAlignment="1" applyProtection="1">
      <alignment vertical="top" wrapText="1"/>
      <protection hidden="1"/>
    </xf>
    <xf numFmtId="0" fontId="11" fillId="0" borderId="0" xfId="0" applyFont="1"/>
    <xf numFmtId="0" fontId="64" fillId="0" borderId="30" xfId="0" applyFont="1" applyBorder="1" applyAlignment="1" applyProtection="1">
      <alignment horizontal="center" vertical="center"/>
      <protection hidden="1"/>
    </xf>
    <xf numFmtId="0" fontId="64" fillId="0" borderId="76" xfId="0" applyFont="1" applyBorder="1" applyAlignment="1" applyProtection="1">
      <alignment horizontal="center" vertical="center"/>
      <protection hidden="1"/>
    </xf>
    <xf numFmtId="0" fontId="33" fillId="0" borderId="161" xfId="0" applyFont="1" applyBorder="1" applyAlignment="1" applyProtection="1">
      <alignment horizontal="center" vertical="center"/>
      <protection hidden="1"/>
    </xf>
    <xf numFmtId="0" fontId="64" fillId="0" borderId="162" xfId="0" applyFont="1" applyBorder="1" applyAlignment="1" applyProtection="1">
      <alignment horizontal="center" vertical="center"/>
      <protection hidden="1"/>
    </xf>
    <xf numFmtId="0" fontId="64" fillId="0" borderId="101" xfId="0" applyFont="1" applyBorder="1" applyAlignment="1" applyProtection="1">
      <alignment horizontal="center" vertical="center"/>
      <protection hidden="1"/>
    </xf>
    <xf numFmtId="0" fontId="64" fillId="0" borderId="136" xfId="0" applyFont="1" applyBorder="1" applyAlignment="1" applyProtection="1">
      <alignment horizontal="center" vertical="center"/>
      <protection hidden="1"/>
    </xf>
    <xf numFmtId="0" fontId="64" fillId="0" borderId="137" xfId="0" applyFont="1" applyBorder="1" applyAlignment="1" applyProtection="1">
      <alignment horizontal="center" vertical="center"/>
      <protection hidden="1"/>
    </xf>
    <xf numFmtId="0" fontId="83" fillId="0" borderId="138" xfId="0" applyFont="1" applyBorder="1" applyAlignment="1" applyProtection="1">
      <alignment horizontal="center" vertical="center" wrapText="1"/>
      <protection hidden="1"/>
    </xf>
    <xf numFmtId="0" fontId="13" fillId="0" borderId="163" xfId="0" applyFont="1" applyBorder="1" applyAlignment="1" applyProtection="1">
      <alignment horizontal="center" vertical="center"/>
      <protection hidden="1"/>
    </xf>
    <xf numFmtId="0" fontId="13" fillId="0" borderId="164" xfId="0" applyFont="1" applyBorder="1" applyAlignment="1" applyProtection="1">
      <alignment horizontal="center" vertical="center"/>
      <protection hidden="1"/>
    </xf>
    <xf numFmtId="0" fontId="54" fillId="0" borderId="40" xfId="0" applyFont="1" applyFill="1" applyBorder="1" applyAlignment="1" applyProtection="1">
      <alignment vertical="center"/>
      <protection hidden="1"/>
    </xf>
    <xf numFmtId="0" fontId="87" fillId="0" borderId="166" xfId="0" applyFont="1" applyFill="1" applyBorder="1" applyAlignment="1" applyProtection="1">
      <alignment horizontal="center" vertical="center"/>
      <protection hidden="1"/>
    </xf>
    <xf numFmtId="0" fontId="87" fillId="0" borderId="167" xfId="0" applyFont="1" applyFill="1" applyBorder="1" applyAlignment="1" applyProtection="1">
      <alignment horizontal="center" vertical="center"/>
      <protection hidden="1"/>
    </xf>
    <xf numFmtId="0" fontId="28" fillId="0" borderId="18" xfId="0" applyFont="1" applyFill="1" applyBorder="1" applyAlignment="1" applyProtection="1">
      <alignment vertical="center"/>
      <protection hidden="1"/>
    </xf>
    <xf numFmtId="0" fontId="0" fillId="0" borderId="77" xfId="0" applyBorder="1" applyProtection="1">
      <protection hidden="1"/>
    </xf>
    <xf numFmtId="0" fontId="50" fillId="0" borderId="3" xfId="0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horizontal="center" vertical="center" shrinkToFit="1"/>
      <protection hidden="1"/>
    </xf>
    <xf numFmtId="0" fontId="11" fillId="0" borderId="0" xfId="0" applyFont="1" applyFill="1"/>
    <xf numFmtId="0" fontId="0" fillId="0" borderId="0" xfId="0" applyAlignment="1">
      <alignment horizontal="center" vertical="center"/>
    </xf>
    <xf numFmtId="0" fontId="88" fillId="26" borderId="168" xfId="0" applyFont="1" applyFill="1" applyBorder="1" applyAlignment="1">
      <alignment horizontal="center" vertical="center"/>
    </xf>
    <xf numFmtId="0" fontId="88" fillId="26" borderId="30" xfId="0" applyFont="1" applyFill="1" applyBorder="1" applyAlignment="1">
      <alignment horizontal="center" vertical="center"/>
    </xf>
    <xf numFmtId="0" fontId="88" fillId="26" borderId="169" xfId="0" applyFont="1" applyFill="1" applyBorder="1" applyAlignment="1">
      <alignment horizontal="center" vertical="center"/>
    </xf>
    <xf numFmtId="0" fontId="89" fillId="10" borderId="168" xfId="0" applyFont="1" applyFill="1" applyBorder="1" applyAlignment="1">
      <alignment horizontal="center" vertical="center"/>
    </xf>
    <xf numFmtId="0" fontId="89" fillId="10" borderId="30" xfId="0" applyFont="1" applyFill="1" applyBorder="1" applyAlignment="1">
      <alignment horizontal="center" vertical="center"/>
    </xf>
    <xf numFmtId="0" fontId="89" fillId="10" borderId="169" xfId="0" applyFont="1" applyFill="1" applyBorder="1" applyAlignment="1">
      <alignment horizontal="center" vertical="center"/>
    </xf>
    <xf numFmtId="0" fontId="69" fillId="12" borderId="114" xfId="1" applyFont="1" applyFill="1" applyBorder="1" applyAlignment="1">
      <alignment horizontal="right"/>
    </xf>
    <xf numFmtId="0" fontId="69" fillId="12" borderId="60" xfId="1" applyFont="1" applyFill="1" applyBorder="1" applyAlignment="1">
      <alignment horizontal="right"/>
    </xf>
    <xf numFmtId="0" fontId="69" fillId="12" borderId="115" xfId="1" applyFont="1" applyFill="1" applyBorder="1" applyAlignment="1">
      <alignment horizontal="right"/>
    </xf>
    <xf numFmtId="0" fontId="70" fillId="12" borderId="116" xfId="0" applyFont="1" applyFill="1" applyBorder="1" applyAlignment="1">
      <alignment horizontal="right" vertical="center"/>
    </xf>
    <xf numFmtId="0" fontId="70" fillId="12" borderId="117" xfId="0" applyFont="1" applyFill="1" applyBorder="1" applyAlignment="1">
      <alignment horizontal="right" vertical="center"/>
    </xf>
    <xf numFmtId="0" fontId="70" fillId="12" borderId="118" xfId="0" applyFont="1" applyFill="1" applyBorder="1" applyAlignment="1">
      <alignment horizontal="right" vertical="center"/>
    </xf>
    <xf numFmtId="9" fontId="70" fillId="12" borderId="111" xfId="1" applyNumberFormat="1" applyFont="1" applyFill="1" applyBorder="1" applyAlignment="1">
      <alignment horizontal="right" vertical="center"/>
    </xf>
    <xf numFmtId="0" fontId="70" fillId="12" borderId="119" xfId="1" applyFont="1" applyFill="1" applyBorder="1" applyAlignment="1">
      <alignment horizontal="right" vertical="center"/>
    </xf>
    <xf numFmtId="0" fontId="65" fillId="0" borderId="0" xfId="0" applyFont="1" applyAlignment="1">
      <alignment horizontal="center"/>
    </xf>
    <xf numFmtId="0" fontId="66" fillId="0" borderId="4" xfId="0" applyFont="1" applyBorder="1" applyAlignment="1">
      <alignment horizontal="right"/>
    </xf>
    <xf numFmtId="0" fontId="67" fillId="12" borderId="103" xfId="0" applyFont="1" applyFill="1" applyBorder="1" applyAlignment="1">
      <alignment horizontal="center" vertical="center"/>
    </xf>
    <xf numFmtId="0" fontId="68" fillId="12" borderId="104" xfId="0" applyFont="1" applyFill="1" applyBorder="1" applyAlignment="1">
      <alignment horizontal="center" vertical="center"/>
    </xf>
    <xf numFmtId="0" fontId="68" fillId="12" borderId="110" xfId="0" applyFont="1" applyFill="1" applyBorder="1" applyAlignment="1">
      <alignment horizontal="center" vertical="center"/>
    </xf>
    <xf numFmtId="0" fontId="68" fillId="12" borderId="111" xfId="0" applyFont="1" applyFill="1" applyBorder="1" applyAlignment="1">
      <alignment horizontal="center" vertical="center"/>
    </xf>
    <xf numFmtId="0" fontId="68" fillId="12" borderId="105" xfId="0" applyFont="1" applyFill="1" applyBorder="1" applyAlignment="1">
      <alignment horizontal="center" vertical="center"/>
    </xf>
    <xf numFmtId="0" fontId="68" fillId="12" borderId="106" xfId="0" applyFont="1" applyFill="1" applyBorder="1" applyAlignment="1">
      <alignment horizontal="center" vertical="center"/>
    </xf>
    <xf numFmtId="0" fontId="68" fillId="12" borderId="112" xfId="0" applyFont="1" applyFill="1" applyBorder="1" applyAlignment="1">
      <alignment horizontal="center" vertical="center"/>
    </xf>
    <xf numFmtId="0" fontId="68" fillId="12" borderId="113" xfId="0" applyFont="1" applyFill="1" applyBorder="1" applyAlignment="1">
      <alignment horizontal="center" vertical="center"/>
    </xf>
    <xf numFmtId="0" fontId="69" fillId="12" borderId="107" xfId="1" applyFont="1" applyFill="1" applyBorder="1" applyAlignment="1">
      <alignment horizontal="right"/>
    </xf>
    <xf numFmtId="0" fontId="69" fillId="12" borderId="108" xfId="1" applyFont="1" applyFill="1" applyBorder="1" applyAlignment="1">
      <alignment horizontal="right"/>
    </xf>
    <xf numFmtId="0" fontId="69" fillId="12" borderId="109" xfId="1" applyFont="1" applyFill="1" applyBorder="1" applyAlignment="1">
      <alignment horizontal="right"/>
    </xf>
    <xf numFmtId="0" fontId="70" fillId="12" borderId="114" xfId="0" applyFont="1" applyFill="1" applyBorder="1" applyAlignment="1">
      <alignment horizontal="center"/>
    </xf>
    <xf numFmtId="0" fontId="70" fillId="12" borderId="60" xfId="0" applyFont="1" applyFill="1" applyBorder="1" applyAlignment="1">
      <alignment horizontal="center"/>
    </xf>
    <xf numFmtId="0" fontId="70" fillId="12" borderId="110" xfId="0" applyFont="1" applyFill="1" applyBorder="1" applyAlignment="1">
      <alignment horizontal="right" vertical="center"/>
    </xf>
    <xf numFmtId="0" fontId="70" fillId="12" borderId="111" xfId="0" applyFont="1" applyFill="1" applyBorder="1" applyAlignment="1">
      <alignment horizontal="right" vertical="center"/>
    </xf>
    <xf numFmtId="0" fontId="71" fillId="12" borderId="111" xfId="0" applyFont="1" applyFill="1" applyBorder="1" applyAlignment="1">
      <alignment horizontal="right" vertical="center"/>
    </xf>
    <xf numFmtId="0" fontId="71" fillId="12" borderId="119" xfId="0" applyFont="1" applyFill="1" applyBorder="1" applyAlignment="1">
      <alignment horizontal="right" vertical="center"/>
    </xf>
    <xf numFmtId="0" fontId="73" fillId="12" borderId="60" xfId="1" applyFont="1" applyFill="1" applyBorder="1" applyAlignment="1">
      <alignment horizontal="center"/>
    </xf>
    <xf numFmtId="0" fontId="73" fillId="12" borderId="115" xfId="1" applyFont="1" applyFill="1" applyBorder="1" applyAlignment="1">
      <alignment horizontal="center"/>
    </xf>
    <xf numFmtId="9" fontId="70" fillId="12" borderId="111" xfId="0" applyNumberFormat="1" applyFont="1" applyFill="1" applyBorder="1" applyAlignment="1">
      <alignment horizontal="right" vertical="center" wrapText="1"/>
    </xf>
    <xf numFmtId="0" fontId="70" fillId="12" borderId="119" xfId="0" applyFont="1" applyFill="1" applyBorder="1" applyAlignment="1">
      <alignment horizontal="right" vertical="center" wrapText="1"/>
    </xf>
    <xf numFmtId="0" fontId="70" fillId="12" borderId="116" xfId="0" applyFont="1" applyFill="1" applyBorder="1" applyAlignment="1">
      <alignment horizontal="right"/>
    </xf>
    <xf numFmtId="0" fontId="70" fillId="12" borderId="117" xfId="0" applyFont="1" applyFill="1" applyBorder="1" applyAlignment="1">
      <alignment horizontal="right"/>
    </xf>
    <xf numFmtId="0" fontId="70" fillId="12" borderId="118" xfId="0" applyFont="1" applyFill="1" applyBorder="1" applyAlignment="1">
      <alignment horizontal="right"/>
    </xf>
    <xf numFmtId="0" fontId="70" fillId="12" borderId="111" xfId="0" applyFont="1" applyFill="1" applyBorder="1" applyAlignment="1">
      <alignment horizontal="right" readingOrder="1"/>
    </xf>
    <xf numFmtId="0" fontId="70" fillId="12" borderId="119" xfId="0" applyFont="1" applyFill="1" applyBorder="1" applyAlignment="1">
      <alignment horizontal="right" readingOrder="1"/>
    </xf>
    <xf numFmtId="9" fontId="70" fillId="12" borderId="111" xfId="0" applyNumberFormat="1" applyFont="1" applyFill="1" applyBorder="1" applyAlignment="1">
      <alignment horizontal="right" vertical="center"/>
    </xf>
    <xf numFmtId="0" fontId="70" fillId="12" borderId="119" xfId="0" applyFont="1" applyFill="1" applyBorder="1" applyAlignment="1">
      <alignment horizontal="right" vertical="center"/>
    </xf>
    <xf numFmtId="0" fontId="70" fillId="12" borderId="110" xfId="0" applyFont="1" applyFill="1" applyBorder="1" applyAlignment="1">
      <alignment horizontal="right" vertical="center" wrapText="1"/>
    </xf>
    <xf numFmtId="0" fontId="70" fillId="12" borderId="111" xfId="0" applyFont="1" applyFill="1" applyBorder="1" applyAlignment="1">
      <alignment horizontal="right" vertical="center" wrapText="1"/>
    </xf>
    <xf numFmtId="0" fontId="70" fillId="12" borderId="111" xfId="0" applyFont="1" applyFill="1" applyBorder="1" applyAlignment="1">
      <alignment horizontal="right"/>
    </xf>
    <xf numFmtId="0" fontId="70" fillId="12" borderId="119" xfId="0" applyFont="1" applyFill="1" applyBorder="1" applyAlignment="1">
      <alignment horizontal="right"/>
    </xf>
    <xf numFmtId="0" fontId="70" fillId="12" borderId="102" xfId="0" applyFont="1" applyFill="1" applyBorder="1" applyAlignment="1">
      <alignment horizontal="center" vertical="center" wrapText="1"/>
    </xf>
    <xf numFmtId="0" fontId="70" fillId="12" borderId="0" xfId="0" applyFont="1" applyFill="1" applyBorder="1" applyAlignment="1">
      <alignment horizontal="center" vertical="center" wrapText="1"/>
    </xf>
    <xf numFmtId="0" fontId="70" fillId="12" borderId="95" xfId="0" applyFont="1" applyFill="1" applyBorder="1" applyAlignment="1">
      <alignment horizontal="center" vertical="center" wrapText="1"/>
    </xf>
    <xf numFmtId="0" fontId="70" fillId="12" borderId="114" xfId="0" applyFont="1" applyFill="1" applyBorder="1" applyAlignment="1">
      <alignment horizontal="right" wrapText="1"/>
    </xf>
    <xf numFmtId="0" fontId="70" fillId="12" borderId="60" xfId="0" applyFont="1" applyFill="1" applyBorder="1" applyAlignment="1">
      <alignment horizontal="right" wrapText="1"/>
    </xf>
    <xf numFmtId="0" fontId="70" fillId="12" borderId="115" xfId="0" applyFont="1" applyFill="1" applyBorder="1" applyAlignment="1">
      <alignment horizontal="right" wrapText="1"/>
    </xf>
    <xf numFmtId="0" fontId="74" fillId="0" borderId="0" xfId="0" applyFont="1" applyAlignment="1">
      <alignment horizontal="center" vertical="center" wrapText="1"/>
    </xf>
    <xf numFmtId="0" fontId="74" fillId="0" borderId="0" xfId="0" applyFont="1" applyAlignment="1">
      <alignment horizontal="center" vertical="center"/>
    </xf>
    <xf numFmtId="0" fontId="70" fillId="12" borderId="102" xfId="0" applyFont="1" applyFill="1" applyBorder="1" applyAlignment="1">
      <alignment horizontal="right" wrapText="1"/>
    </xf>
    <xf numFmtId="0" fontId="70" fillId="12" borderId="0" xfId="0" applyFont="1" applyFill="1" applyBorder="1" applyAlignment="1">
      <alignment horizontal="right" wrapText="1"/>
    </xf>
    <xf numFmtId="0" fontId="70" fillId="12" borderId="4" xfId="0" applyFont="1" applyFill="1" applyBorder="1" applyAlignment="1">
      <alignment horizontal="right" wrapText="1"/>
    </xf>
    <xf numFmtId="0" fontId="66" fillId="0" borderId="0" xfId="0" applyFont="1" applyBorder="1" applyAlignment="1">
      <alignment horizontal="right" vertical="center" wrapText="1"/>
    </xf>
    <xf numFmtId="0" fontId="66" fillId="0" borderId="0" xfId="0" applyFont="1" applyFill="1" applyBorder="1" applyAlignment="1">
      <alignment horizontal="right" vertical="center" wrapText="1"/>
    </xf>
    <xf numFmtId="0" fontId="66" fillId="0" borderId="0" xfId="0" applyFont="1" applyFill="1" applyAlignment="1">
      <alignment horizontal="center"/>
    </xf>
    <xf numFmtId="0" fontId="70" fillId="12" borderId="120" xfId="0" applyFont="1" applyFill="1" applyBorder="1" applyAlignment="1">
      <alignment horizontal="right" vertical="center"/>
    </xf>
    <xf numFmtId="0" fontId="70" fillId="12" borderId="121" xfId="0" applyFont="1" applyFill="1" applyBorder="1" applyAlignment="1">
      <alignment horizontal="right" vertical="center"/>
    </xf>
    <xf numFmtId="0" fontId="70" fillId="12" borderId="122" xfId="0" applyFont="1" applyFill="1" applyBorder="1" applyAlignment="1">
      <alignment horizontal="right" vertical="center"/>
    </xf>
    <xf numFmtId="9" fontId="70" fillId="12" borderId="123" xfId="0" applyNumberFormat="1" applyFont="1" applyFill="1" applyBorder="1" applyAlignment="1">
      <alignment horizontal="right" vertical="center"/>
    </xf>
    <xf numFmtId="0" fontId="70" fillId="12" borderId="124" xfId="0" applyFont="1" applyFill="1" applyBorder="1" applyAlignment="1">
      <alignment horizontal="right" vertical="center"/>
    </xf>
    <xf numFmtId="0" fontId="62" fillId="13" borderId="156" xfId="0" applyFont="1" applyFill="1" applyBorder="1" applyAlignment="1" applyProtection="1">
      <alignment horizontal="center"/>
      <protection hidden="1"/>
    </xf>
    <xf numFmtId="0" fontId="62" fillId="13" borderId="157" xfId="0" applyFont="1" applyFill="1" applyBorder="1" applyAlignment="1" applyProtection="1">
      <alignment horizontal="center"/>
      <protection hidden="1"/>
    </xf>
    <xf numFmtId="0" fontId="62" fillId="13" borderId="159" xfId="0" applyFont="1" applyFill="1" applyBorder="1" applyAlignment="1" applyProtection="1">
      <alignment horizontal="center"/>
      <protection hidden="1"/>
    </xf>
    <xf numFmtId="0" fontId="62" fillId="13" borderId="160" xfId="0" applyFont="1" applyFill="1" applyBorder="1" applyAlignment="1" applyProtection="1">
      <alignment horizontal="center"/>
      <protection hidden="1"/>
    </xf>
    <xf numFmtId="0" fontId="62" fillId="24" borderId="152" xfId="0" applyFont="1" applyFill="1" applyBorder="1" applyAlignment="1" applyProtection="1">
      <alignment horizontal="center"/>
      <protection hidden="1"/>
    </xf>
    <xf numFmtId="0" fontId="62" fillId="24" borderId="153" xfId="0" applyFont="1" applyFill="1" applyBorder="1" applyAlignment="1" applyProtection="1">
      <alignment horizontal="center"/>
      <protection hidden="1"/>
    </xf>
    <xf numFmtId="0" fontId="62" fillId="24" borderId="155" xfId="0" applyFont="1" applyFill="1" applyBorder="1" applyAlignment="1" applyProtection="1">
      <alignment horizontal="center"/>
      <protection hidden="1"/>
    </xf>
    <xf numFmtId="0" fontId="62" fillId="24" borderId="156" xfId="0" applyFont="1" applyFill="1" applyBorder="1" applyAlignment="1" applyProtection="1">
      <alignment horizontal="center"/>
      <protection hidden="1"/>
    </xf>
    <xf numFmtId="0" fontId="62" fillId="24" borderId="158" xfId="0" applyFont="1" applyFill="1" applyBorder="1" applyAlignment="1" applyProtection="1">
      <alignment horizontal="center"/>
      <protection hidden="1"/>
    </xf>
    <xf numFmtId="0" fontId="62" fillId="24" borderId="159" xfId="0" applyFont="1" applyFill="1" applyBorder="1" applyAlignment="1" applyProtection="1">
      <alignment horizontal="center"/>
      <protection hidden="1"/>
    </xf>
    <xf numFmtId="0" fontId="62" fillId="13" borderId="153" xfId="0" applyFont="1" applyFill="1" applyBorder="1" applyAlignment="1" applyProtection="1">
      <alignment horizontal="center"/>
      <protection hidden="1"/>
    </xf>
    <xf numFmtId="0" fontId="62" fillId="13" borderId="154" xfId="0" applyFont="1" applyFill="1" applyBorder="1" applyAlignment="1" applyProtection="1">
      <alignment horizontal="center"/>
      <protection hidden="1"/>
    </xf>
    <xf numFmtId="0" fontId="50" fillId="22" borderId="127" xfId="0" applyFont="1" applyFill="1" applyBorder="1" applyAlignment="1" applyProtection="1">
      <alignment horizontal="center" vertical="center" shrinkToFit="1"/>
      <protection hidden="1"/>
    </xf>
    <xf numFmtId="0" fontId="6" fillId="24" borderId="127" xfId="1" applyFont="1" applyFill="1" applyBorder="1" applyAlignment="1" applyProtection="1">
      <alignment horizontal="center" vertical="center" shrinkToFit="1"/>
      <protection hidden="1"/>
    </xf>
    <xf numFmtId="49" fontId="6" fillId="24" borderId="127" xfId="0" applyNumberFormat="1" applyFont="1" applyFill="1" applyBorder="1" applyAlignment="1" applyProtection="1">
      <alignment horizontal="center" vertical="center" shrinkToFit="1"/>
      <protection hidden="1"/>
    </xf>
    <xf numFmtId="0" fontId="6" fillId="24" borderId="127" xfId="0" applyFont="1" applyFill="1" applyBorder="1" applyAlignment="1" applyProtection="1">
      <alignment horizontal="center" vertical="center" shrinkToFit="1"/>
      <protection hidden="1"/>
    </xf>
    <xf numFmtId="0" fontId="78" fillId="24" borderId="127" xfId="1" applyFont="1" applyFill="1" applyBorder="1" applyAlignment="1" applyProtection="1">
      <alignment horizontal="center" vertical="center" shrinkToFit="1"/>
      <protection locked="0" hidden="1"/>
    </xf>
    <xf numFmtId="0" fontId="82" fillId="24" borderId="127" xfId="1" applyFont="1" applyFill="1" applyBorder="1" applyAlignment="1" applyProtection="1">
      <alignment horizontal="center" vertical="center" shrinkToFit="1"/>
      <protection hidden="1"/>
    </xf>
    <xf numFmtId="0" fontId="78" fillId="0" borderId="0" xfId="1" applyFont="1" applyFill="1" applyBorder="1" applyAlignment="1" applyProtection="1">
      <alignment horizontal="center" vertical="center" shrinkToFit="1"/>
      <protection hidden="1"/>
    </xf>
    <xf numFmtId="0" fontId="2" fillId="0" borderId="0" xfId="0" applyFont="1" applyFill="1" applyBorder="1" applyAlignment="1" applyProtection="1">
      <alignment horizontal="center" vertical="center" shrinkToFit="1"/>
      <protection hidden="1"/>
    </xf>
    <xf numFmtId="0" fontId="79" fillId="11" borderId="128" xfId="0" applyFont="1" applyFill="1" applyBorder="1" applyAlignment="1" applyProtection="1">
      <alignment horizontal="center"/>
      <protection hidden="1"/>
    </xf>
    <xf numFmtId="0" fontId="79" fillId="11" borderId="125" xfId="0" applyFont="1" applyFill="1" applyBorder="1" applyAlignment="1" applyProtection="1">
      <alignment horizontal="center"/>
      <protection hidden="1"/>
    </xf>
    <xf numFmtId="0" fontId="79" fillId="11" borderId="129" xfId="0" applyFont="1" applyFill="1" applyBorder="1" applyAlignment="1" applyProtection="1">
      <alignment horizontal="center"/>
      <protection hidden="1"/>
    </xf>
    <xf numFmtId="0" fontId="80" fillId="26" borderId="130" xfId="0" applyFont="1" applyFill="1" applyBorder="1" applyAlignment="1" applyProtection="1">
      <alignment horizontal="center"/>
      <protection hidden="1"/>
    </xf>
    <xf numFmtId="0" fontId="50" fillId="22" borderId="131" xfId="0" applyFont="1" applyFill="1" applyBorder="1" applyAlignment="1" applyProtection="1">
      <alignment horizontal="center" vertical="center" shrinkToFit="1"/>
      <protection hidden="1"/>
    </xf>
    <xf numFmtId="0" fontId="6" fillId="24" borderId="131" xfId="0" applyFont="1" applyFill="1" applyBorder="1" applyAlignment="1" applyProtection="1">
      <alignment horizontal="center" vertical="center" shrinkToFit="1"/>
      <protection hidden="1"/>
    </xf>
    <xf numFmtId="0" fontId="50" fillId="25" borderId="132" xfId="0" applyFont="1" applyFill="1" applyBorder="1" applyAlignment="1" applyProtection="1">
      <alignment horizontal="center" vertical="center" shrinkToFit="1"/>
      <protection hidden="1"/>
    </xf>
    <xf numFmtId="0" fontId="50" fillId="25" borderId="95" xfId="0" applyFont="1" applyFill="1" applyBorder="1" applyAlignment="1" applyProtection="1">
      <alignment horizontal="center" vertical="center" shrinkToFit="1"/>
      <protection hidden="1"/>
    </xf>
    <xf numFmtId="0" fontId="50" fillId="25" borderId="133" xfId="0" applyFont="1" applyFill="1" applyBorder="1" applyAlignment="1" applyProtection="1">
      <alignment horizontal="center" vertical="center" shrinkToFit="1"/>
      <protection hidden="1"/>
    </xf>
    <xf numFmtId="0" fontId="82" fillId="24" borderId="134" xfId="1" applyFont="1" applyFill="1" applyBorder="1" applyAlignment="1" applyProtection="1">
      <alignment horizontal="center" vertical="center" shrinkToFit="1"/>
      <protection locked="0" hidden="1"/>
    </xf>
    <xf numFmtId="0" fontId="82" fillId="24" borderId="0" xfId="1" applyFont="1" applyFill="1" applyBorder="1" applyAlignment="1" applyProtection="1">
      <alignment horizontal="center" vertical="center" shrinkToFit="1"/>
      <protection locked="0" hidden="1"/>
    </xf>
    <xf numFmtId="0" fontId="79" fillId="11" borderId="127" xfId="0" applyFont="1" applyFill="1" applyBorder="1" applyAlignment="1" applyProtection="1">
      <alignment horizontal="center"/>
      <protection hidden="1"/>
    </xf>
    <xf numFmtId="0" fontId="42" fillId="16" borderId="0" xfId="0" applyFont="1" applyFill="1" applyAlignment="1" applyProtection="1">
      <alignment horizontal="left" vertical="center"/>
    </xf>
    <xf numFmtId="0" fontId="44" fillId="20" borderId="100" xfId="0" applyFont="1" applyFill="1" applyBorder="1" applyAlignment="1" applyProtection="1">
      <alignment horizontal="center" vertical="center"/>
    </xf>
    <xf numFmtId="0" fontId="44" fillId="20" borderId="0" xfId="0" applyFont="1" applyFill="1" applyBorder="1" applyAlignment="1" applyProtection="1">
      <alignment horizontal="center" vertical="center"/>
    </xf>
    <xf numFmtId="0" fontId="42" fillId="16" borderId="0" xfId="0" applyFont="1" applyFill="1" applyAlignment="1" applyProtection="1">
      <alignment horizontal="left"/>
    </xf>
    <xf numFmtId="0" fontId="90" fillId="0" borderId="4" xfId="0" applyFont="1" applyBorder="1" applyAlignment="1" applyProtection="1">
      <alignment horizontal="center" vertical="center" shrinkToFit="1" readingOrder="2"/>
      <protection hidden="1"/>
    </xf>
    <xf numFmtId="0" fontId="33" fillId="0" borderId="30" xfId="0" applyFont="1" applyBorder="1" applyAlignment="1" applyProtection="1">
      <alignment horizontal="center" vertical="center"/>
      <protection hidden="1"/>
    </xf>
    <xf numFmtId="22" fontId="55" fillId="0" borderId="0" xfId="0" applyNumberFormat="1" applyFont="1" applyBorder="1" applyAlignment="1" applyProtection="1">
      <alignment horizontal="center" vertical="center" readingOrder="2"/>
      <protection hidden="1"/>
    </xf>
    <xf numFmtId="0" fontId="60" fillId="0" borderId="142" xfId="0" applyNumberFormat="1" applyFont="1" applyFill="1" applyBorder="1" applyAlignment="1" applyProtection="1">
      <alignment horizontal="right" vertical="center" wrapText="1"/>
      <protection hidden="1"/>
    </xf>
    <xf numFmtId="0" fontId="60" fillId="0" borderId="21" xfId="0" applyNumberFormat="1" applyFont="1" applyFill="1" applyBorder="1" applyAlignment="1" applyProtection="1">
      <alignment horizontal="right" vertical="center" wrapText="1"/>
      <protection hidden="1"/>
    </xf>
    <xf numFmtId="0" fontId="84" fillId="4" borderId="21" xfId="1" applyNumberFormat="1" applyFont="1" applyFill="1" applyBorder="1" applyAlignment="1" applyProtection="1">
      <alignment horizontal="center" vertical="center"/>
      <protection hidden="1"/>
    </xf>
    <xf numFmtId="0" fontId="60" fillId="0" borderId="21" xfId="0" applyNumberFormat="1" applyFont="1" applyFill="1" applyBorder="1" applyAlignment="1" applyProtection="1">
      <alignment horizontal="center" vertical="center"/>
      <protection hidden="1"/>
    </xf>
    <xf numFmtId="0" fontId="31" fillId="4" borderId="21" xfId="0" applyNumberFormat="1" applyFont="1" applyFill="1" applyBorder="1" applyAlignment="1" applyProtection="1">
      <alignment horizontal="center" vertical="center"/>
      <protection hidden="1"/>
    </xf>
    <xf numFmtId="0" fontId="76" fillId="4" borderId="21" xfId="0" applyNumberFormat="1" applyFont="1" applyFill="1" applyBorder="1" applyAlignment="1" applyProtection="1">
      <alignment horizontal="center" vertical="center"/>
      <protection hidden="1"/>
    </xf>
    <xf numFmtId="0" fontId="76" fillId="4" borderId="143" xfId="0" applyNumberFormat="1" applyFont="1" applyFill="1" applyBorder="1" applyAlignment="1" applyProtection="1">
      <alignment horizontal="center" vertical="center"/>
      <protection hidden="1"/>
    </xf>
    <xf numFmtId="0" fontId="60" fillId="4" borderId="19" xfId="0" applyNumberFormat="1" applyFont="1" applyFill="1" applyBorder="1" applyAlignment="1" applyProtection="1">
      <alignment horizontal="center" vertical="center" wrapText="1"/>
      <protection hidden="1"/>
    </xf>
    <xf numFmtId="164" fontId="61" fillId="4" borderId="19" xfId="0" applyNumberFormat="1" applyFont="1" applyFill="1" applyBorder="1" applyAlignment="1" applyProtection="1">
      <alignment horizontal="center" vertical="center"/>
      <protection hidden="1"/>
    </xf>
    <xf numFmtId="0" fontId="60" fillId="0" borderId="21" xfId="0" applyNumberFormat="1" applyFont="1" applyFill="1" applyBorder="1" applyAlignment="1" applyProtection="1">
      <alignment horizontal="center" vertical="center" shrinkToFit="1"/>
      <protection hidden="1"/>
    </xf>
    <xf numFmtId="0" fontId="59" fillId="0" borderId="19" xfId="0" applyNumberFormat="1" applyFont="1" applyFill="1" applyBorder="1" applyAlignment="1" applyProtection="1">
      <alignment horizontal="left" vertical="center"/>
      <protection hidden="1"/>
    </xf>
    <xf numFmtId="0" fontId="60" fillId="0" borderId="144" xfId="0" applyNumberFormat="1" applyFont="1" applyFill="1" applyBorder="1" applyAlignment="1" applyProtection="1">
      <alignment horizontal="right" vertical="center" wrapText="1"/>
      <protection hidden="1"/>
    </xf>
    <xf numFmtId="0" fontId="60" fillId="0" borderId="19" xfId="0" applyNumberFormat="1" applyFont="1" applyFill="1" applyBorder="1" applyAlignment="1" applyProtection="1">
      <alignment horizontal="right" vertical="center" wrapText="1"/>
      <protection hidden="1"/>
    </xf>
    <xf numFmtId="0" fontId="60" fillId="4" borderId="19" xfId="0" applyNumberFormat="1" applyFont="1" applyFill="1" applyBorder="1" applyAlignment="1" applyProtection="1">
      <alignment horizontal="center" vertical="center" shrinkToFit="1"/>
      <protection hidden="1"/>
    </xf>
    <xf numFmtId="0" fontId="59" fillId="4" borderId="19" xfId="0" applyNumberFormat="1" applyFont="1" applyFill="1" applyBorder="1" applyAlignment="1" applyProtection="1">
      <alignment horizontal="center" vertical="center"/>
      <protection hidden="1"/>
    </xf>
    <xf numFmtId="0" fontId="61" fillId="4" borderId="19" xfId="0" applyNumberFormat="1" applyFont="1" applyFill="1" applyBorder="1" applyAlignment="1" applyProtection="1">
      <alignment horizontal="center" vertical="center"/>
      <protection hidden="1"/>
    </xf>
    <xf numFmtId="0" fontId="59" fillId="0" borderId="19" xfId="0" applyNumberFormat="1" applyFont="1" applyFill="1" applyBorder="1" applyAlignment="1" applyProtection="1">
      <alignment horizontal="right" vertical="center"/>
      <protection hidden="1"/>
    </xf>
    <xf numFmtId="0" fontId="64" fillId="4" borderId="19" xfId="0" applyNumberFormat="1" applyFont="1" applyFill="1" applyBorder="1" applyAlignment="1" applyProtection="1">
      <alignment horizontal="center" vertical="center"/>
      <protection hidden="1"/>
    </xf>
    <xf numFmtId="0" fontId="59" fillId="0" borderId="145" xfId="0" applyNumberFormat="1" applyFont="1" applyFill="1" applyBorder="1" applyAlignment="1" applyProtection="1">
      <alignment horizontal="left" vertical="center"/>
      <protection hidden="1"/>
    </xf>
    <xf numFmtId="0" fontId="60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60" fillId="0" borderId="145" xfId="0" applyNumberFormat="1" applyFont="1" applyFill="1" applyBorder="1" applyAlignment="1" applyProtection="1">
      <alignment horizontal="left" vertical="center" wrapText="1"/>
      <protection hidden="1"/>
    </xf>
    <xf numFmtId="0" fontId="86" fillId="0" borderId="19" xfId="0" applyNumberFormat="1" applyFont="1" applyFill="1" applyBorder="1" applyAlignment="1" applyProtection="1">
      <alignment horizontal="right" vertical="center"/>
      <protection hidden="1"/>
    </xf>
    <xf numFmtId="0" fontId="60" fillId="0" borderId="144" xfId="0" applyNumberFormat="1" applyFont="1" applyFill="1" applyBorder="1" applyAlignment="1" applyProtection="1">
      <alignment horizontal="right" vertical="center" shrinkToFit="1"/>
      <protection hidden="1"/>
    </xf>
    <xf numFmtId="0" fontId="60" fillId="0" borderId="19" xfId="0" applyNumberFormat="1" applyFont="1" applyFill="1" applyBorder="1" applyAlignment="1" applyProtection="1">
      <alignment horizontal="right" vertical="center" shrinkToFit="1"/>
      <protection hidden="1"/>
    </xf>
    <xf numFmtId="0" fontId="85" fillId="4" borderId="19" xfId="0" applyNumberFormat="1" applyFont="1" applyFill="1" applyBorder="1" applyAlignment="1" applyProtection="1">
      <alignment horizontal="center" vertical="center"/>
      <protection hidden="1"/>
    </xf>
    <xf numFmtId="49" fontId="76" fillId="4" borderId="19" xfId="0" applyNumberFormat="1" applyFont="1" applyFill="1" applyBorder="1" applyAlignment="1" applyProtection="1">
      <alignment horizontal="center" vertical="center" shrinkToFit="1"/>
      <protection hidden="1"/>
    </xf>
    <xf numFmtId="0" fontId="76" fillId="4" borderId="19" xfId="0" applyNumberFormat="1" applyFont="1" applyFill="1" applyBorder="1" applyAlignment="1" applyProtection="1">
      <alignment horizontal="center" vertical="center" shrinkToFit="1"/>
      <protection hidden="1"/>
    </xf>
    <xf numFmtId="0" fontId="85" fillId="4" borderId="145" xfId="0" applyNumberFormat="1" applyFont="1" applyFill="1" applyBorder="1" applyAlignment="1" applyProtection="1">
      <alignment horizontal="center" vertical="center"/>
      <protection hidden="1"/>
    </xf>
    <xf numFmtId="0" fontId="59" fillId="0" borderId="144" xfId="0" applyNumberFormat="1" applyFont="1" applyBorder="1" applyAlignment="1" applyProtection="1">
      <alignment horizontal="right" vertical="center"/>
      <protection hidden="1"/>
    </xf>
    <xf numFmtId="0" fontId="59" fillId="0" borderId="19" xfId="0" applyNumberFormat="1" applyFont="1" applyBorder="1" applyAlignment="1" applyProtection="1">
      <alignment horizontal="right" vertical="center"/>
      <protection hidden="1"/>
    </xf>
    <xf numFmtId="0" fontId="64" fillId="4" borderId="145" xfId="0" applyNumberFormat="1" applyFont="1" applyFill="1" applyBorder="1" applyAlignment="1" applyProtection="1">
      <alignment horizontal="center" vertical="center"/>
      <protection hidden="1"/>
    </xf>
    <xf numFmtId="0" fontId="60" fillId="0" borderId="19" xfId="0" applyNumberFormat="1" applyFont="1" applyFill="1" applyBorder="1" applyAlignment="1" applyProtection="1">
      <alignment horizontal="right" vertical="center"/>
      <protection hidden="1"/>
    </xf>
    <xf numFmtId="49" fontId="76" fillId="4" borderId="20" xfId="0" applyNumberFormat="1" applyFont="1" applyFill="1" applyBorder="1" applyAlignment="1" applyProtection="1">
      <alignment horizontal="center" vertical="center" shrinkToFit="1"/>
      <protection hidden="1"/>
    </xf>
    <xf numFmtId="0" fontId="76" fillId="4" borderId="20" xfId="0" applyNumberFormat="1" applyFont="1" applyFill="1" applyBorder="1" applyAlignment="1" applyProtection="1">
      <alignment horizontal="center" vertical="center" shrinkToFit="1"/>
      <protection hidden="1"/>
    </xf>
    <xf numFmtId="0" fontId="29" fillId="15" borderId="3" xfId="0" applyFont="1" applyFill="1" applyBorder="1" applyAlignment="1" applyProtection="1">
      <alignment horizontal="center" vertical="center" wrapText="1"/>
      <protection hidden="1"/>
    </xf>
    <xf numFmtId="0" fontId="29" fillId="15" borderId="0" xfId="0" applyFont="1" applyFill="1" applyBorder="1" applyAlignment="1" applyProtection="1">
      <alignment horizontal="center" vertical="center" wrapText="1"/>
      <protection hidden="1"/>
    </xf>
    <xf numFmtId="0" fontId="33" fillId="0" borderId="163" xfId="0" applyFont="1" applyBorder="1" applyAlignment="1" applyProtection="1">
      <alignment horizontal="center" vertical="center"/>
      <protection hidden="1"/>
    </xf>
    <xf numFmtId="0" fontId="59" fillId="0" borderId="148" xfId="0" applyNumberFormat="1" applyFont="1" applyFill="1" applyBorder="1" applyAlignment="1" applyProtection="1">
      <alignment horizontal="right" vertical="center"/>
      <protection hidden="1"/>
    </xf>
    <xf numFmtId="0" fontId="59" fillId="0" borderId="20" xfId="0" applyNumberFormat="1" applyFont="1" applyFill="1" applyBorder="1" applyAlignment="1" applyProtection="1">
      <alignment horizontal="right" vertical="center"/>
      <protection hidden="1"/>
    </xf>
    <xf numFmtId="0" fontId="31" fillId="0" borderId="20" xfId="0" applyNumberFormat="1" applyFont="1" applyFill="1" applyBorder="1" applyAlignment="1" applyProtection="1">
      <alignment horizontal="right" vertical="center"/>
      <protection hidden="1"/>
    </xf>
    <xf numFmtId="49" fontId="85" fillId="4" borderId="20" xfId="0" applyNumberFormat="1" applyFont="1" applyFill="1" applyBorder="1" applyAlignment="1" applyProtection="1">
      <alignment horizontal="center" vertical="center"/>
      <protection hidden="1"/>
    </xf>
    <xf numFmtId="0" fontId="85" fillId="4" borderId="20" xfId="0" applyNumberFormat="1" applyFont="1" applyFill="1" applyBorder="1" applyAlignment="1" applyProtection="1">
      <alignment horizontal="center" vertical="center"/>
      <protection hidden="1"/>
    </xf>
    <xf numFmtId="0" fontId="76" fillId="4" borderId="20" xfId="0" applyNumberFormat="1" applyFont="1" applyFill="1" applyBorder="1" applyAlignment="1" applyProtection="1">
      <alignment horizontal="center" vertical="center"/>
      <protection hidden="1"/>
    </xf>
    <xf numFmtId="0" fontId="76" fillId="4" borderId="149" xfId="0" applyNumberFormat="1" applyFont="1" applyFill="1" applyBorder="1" applyAlignment="1" applyProtection="1">
      <alignment horizontal="center" vertical="center"/>
      <protection hidden="1"/>
    </xf>
    <xf numFmtId="0" fontId="28" fillId="4" borderId="77" xfId="0" applyFont="1" applyFill="1" applyBorder="1" applyAlignment="1" applyProtection="1">
      <alignment horizontal="center" vertical="center" wrapText="1" shrinkToFit="1"/>
      <protection hidden="1"/>
    </xf>
    <xf numFmtId="0" fontId="2" fillId="7" borderId="45" xfId="0" applyFont="1" applyFill="1" applyBorder="1" applyAlignment="1" applyProtection="1">
      <alignment horizontal="center" vertical="center" shrinkToFit="1"/>
      <protection hidden="1"/>
    </xf>
    <xf numFmtId="0" fontId="2" fillId="7" borderId="0" xfId="0" applyFont="1" applyFill="1" applyBorder="1" applyAlignment="1" applyProtection="1">
      <alignment horizontal="center" vertical="center" shrinkToFit="1"/>
      <protection hidden="1"/>
    </xf>
    <xf numFmtId="0" fontId="59" fillId="0" borderId="150" xfId="0" applyNumberFormat="1" applyFont="1" applyFill="1" applyBorder="1" applyAlignment="1" applyProtection="1">
      <alignment horizontal="right" vertical="center"/>
      <protection hidden="1"/>
    </xf>
    <xf numFmtId="0" fontId="59" fillId="0" borderId="77" xfId="0" applyNumberFormat="1" applyFont="1" applyFill="1" applyBorder="1" applyAlignment="1" applyProtection="1">
      <alignment horizontal="right" vertical="center"/>
      <protection hidden="1"/>
    </xf>
    <xf numFmtId="0" fontId="31" fillId="0" borderId="77" xfId="0" applyNumberFormat="1" applyFont="1" applyFill="1" applyBorder="1" applyAlignment="1" applyProtection="1">
      <alignment horizontal="right" vertical="center"/>
      <protection hidden="1"/>
    </xf>
    <xf numFmtId="0" fontId="85" fillId="4" borderId="77" xfId="0" applyNumberFormat="1" applyFont="1" applyFill="1" applyBorder="1" applyAlignment="1" applyProtection="1">
      <alignment horizontal="center" vertical="center"/>
      <protection hidden="1"/>
    </xf>
    <xf numFmtId="0" fontId="31" fillId="0" borderId="27" xfId="0" applyNumberFormat="1" applyFont="1" applyFill="1" applyBorder="1" applyAlignment="1" applyProtection="1">
      <alignment horizontal="right" vertical="center"/>
      <protection hidden="1"/>
    </xf>
    <xf numFmtId="0" fontId="85" fillId="4" borderId="27" xfId="0" applyNumberFormat="1" applyFont="1" applyFill="1" applyBorder="1" applyAlignment="1" applyProtection="1">
      <alignment horizontal="center" vertical="center"/>
      <protection hidden="1"/>
    </xf>
    <xf numFmtId="0" fontId="33" fillId="0" borderId="162" xfId="0" applyFont="1" applyBorder="1" applyAlignment="1" applyProtection="1">
      <alignment horizontal="center" vertical="center"/>
      <protection hidden="1"/>
    </xf>
    <xf numFmtId="0" fontId="5" fillId="19" borderId="166" xfId="0" applyFont="1" applyFill="1" applyBorder="1" applyAlignment="1" applyProtection="1">
      <alignment horizontal="center" vertical="center"/>
      <protection hidden="1"/>
    </xf>
    <xf numFmtId="0" fontId="33" fillId="0" borderId="136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right" vertical="center"/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right" vertical="center"/>
      <protection hidden="1"/>
    </xf>
    <xf numFmtId="0" fontId="0" fillId="0" borderId="80" xfId="0" applyBorder="1" applyAlignment="1" applyProtection="1">
      <alignment horizontal="center" vertical="center" wrapText="1"/>
      <protection hidden="1"/>
    </xf>
    <xf numFmtId="0" fontId="0" fillId="0" borderId="81" xfId="0" applyBorder="1" applyAlignment="1" applyProtection="1">
      <alignment horizontal="center" vertical="center" wrapText="1"/>
      <protection hidden="1"/>
    </xf>
    <xf numFmtId="0" fontId="0" fillId="0" borderId="87" xfId="0" applyBorder="1" applyAlignment="1" applyProtection="1">
      <alignment horizontal="center" vertical="center" wrapText="1"/>
      <protection hidden="1"/>
    </xf>
    <xf numFmtId="0" fontId="0" fillId="0" borderId="88" xfId="0" applyBorder="1" applyAlignment="1" applyProtection="1">
      <alignment horizontal="center" vertical="center" wrapText="1"/>
      <protection hidden="1"/>
    </xf>
    <xf numFmtId="0" fontId="0" fillId="0" borderId="90" xfId="0" applyBorder="1" applyAlignment="1" applyProtection="1">
      <alignment horizontal="center" vertical="center" wrapText="1"/>
      <protection hidden="1"/>
    </xf>
    <xf numFmtId="0" fontId="0" fillId="0" borderId="91" xfId="0" applyBorder="1" applyAlignment="1" applyProtection="1">
      <alignment horizontal="center" vertical="center" wrapText="1"/>
      <protection hidden="1"/>
    </xf>
    <xf numFmtId="0" fontId="28" fillId="7" borderId="82" xfId="0" applyFont="1" applyFill="1" applyBorder="1" applyAlignment="1" applyProtection="1">
      <alignment horizontal="center" vertical="center"/>
      <protection hidden="1"/>
    </xf>
    <xf numFmtId="0" fontId="28" fillId="7" borderId="83" xfId="0" applyFont="1" applyFill="1" applyBorder="1" applyAlignment="1" applyProtection="1">
      <alignment horizontal="center" vertical="center"/>
      <protection hidden="1"/>
    </xf>
    <xf numFmtId="0" fontId="43" fillId="4" borderId="59" xfId="0" applyFont="1" applyFill="1" applyBorder="1" applyAlignment="1" applyProtection="1">
      <alignment horizontal="center" vertical="center"/>
      <protection hidden="1"/>
    </xf>
    <xf numFmtId="0" fontId="43" fillId="4" borderId="84" xfId="0" applyFont="1" applyFill="1" applyBorder="1" applyAlignment="1" applyProtection="1">
      <alignment horizontal="center" vertical="center"/>
      <protection hidden="1"/>
    </xf>
    <xf numFmtId="0" fontId="13" fillId="0" borderId="85" xfId="0" applyFont="1" applyBorder="1" applyAlignment="1" applyProtection="1">
      <alignment horizontal="center" vertical="center"/>
      <protection hidden="1"/>
    </xf>
    <xf numFmtId="0" fontId="13" fillId="0" borderId="59" xfId="0" applyFont="1" applyBorder="1" applyAlignment="1" applyProtection="1">
      <alignment horizontal="center" vertical="center"/>
      <protection hidden="1"/>
    </xf>
    <xf numFmtId="0" fontId="30" fillId="4" borderId="59" xfId="0" applyFont="1" applyFill="1" applyBorder="1" applyAlignment="1" applyProtection="1">
      <alignment horizontal="center" vertical="center"/>
      <protection hidden="1"/>
    </xf>
    <xf numFmtId="0" fontId="30" fillId="4" borderId="83" xfId="0" applyFont="1" applyFill="1" applyBorder="1" applyAlignment="1" applyProtection="1">
      <alignment horizontal="center" vertical="center"/>
      <protection hidden="1"/>
    </xf>
    <xf numFmtId="0" fontId="0" fillId="4" borderId="18" xfId="0" applyFill="1" applyBorder="1" applyAlignment="1" applyProtection="1">
      <alignment horizontal="center" vertical="center"/>
      <protection hidden="1"/>
    </xf>
    <xf numFmtId="0" fontId="0" fillId="0" borderId="18" xfId="0" applyFill="1" applyBorder="1" applyAlignment="1" applyProtection="1">
      <alignment horizontal="center" vertical="center"/>
      <protection hidden="1"/>
    </xf>
    <xf numFmtId="0" fontId="27" fillId="0" borderId="79" xfId="0" applyFont="1" applyBorder="1" applyAlignment="1" applyProtection="1">
      <alignment horizontal="center" vertical="center" wrapText="1"/>
      <protection hidden="1"/>
    </xf>
    <xf numFmtId="0" fontId="27" fillId="0" borderId="80" xfId="0" applyFont="1" applyBorder="1" applyAlignment="1" applyProtection="1">
      <alignment horizontal="center" vertical="center" wrapText="1"/>
      <protection hidden="1"/>
    </xf>
    <xf numFmtId="0" fontId="27" fillId="0" borderId="86" xfId="0" applyFont="1" applyBorder="1" applyAlignment="1" applyProtection="1">
      <alignment horizontal="center" vertical="center" wrapText="1"/>
      <protection hidden="1"/>
    </xf>
    <xf numFmtId="0" fontId="27" fillId="0" borderId="87" xfId="0" applyFont="1" applyBorder="1" applyAlignment="1" applyProtection="1">
      <alignment horizontal="center" vertical="center" wrapText="1"/>
      <protection hidden="1"/>
    </xf>
    <xf numFmtId="0" fontId="27" fillId="0" borderId="89" xfId="0" applyFont="1" applyBorder="1" applyAlignment="1" applyProtection="1">
      <alignment horizontal="center" vertical="center" wrapText="1"/>
      <protection hidden="1"/>
    </xf>
    <xf numFmtId="0" fontId="27" fillId="0" borderId="90" xfId="0" applyFont="1" applyBorder="1" applyAlignment="1" applyProtection="1">
      <alignment horizontal="center" vertical="center" wrapText="1"/>
      <protection hidden="1"/>
    </xf>
    <xf numFmtId="0" fontId="46" fillId="0" borderId="18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33" fillId="0" borderId="92" xfId="0" applyFont="1" applyFill="1" applyBorder="1" applyAlignment="1" applyProtection="1">
      <alignment horizontal="center" vertical="top"/>
      <protection hidden="1"/>
    </xf>
    <xf numFmtId="0" fontId="33" fillId="0" borderId="94" xfId="0" applyFont="1" applyFill="1" applyBorder="1" applyAlignment="1" applyProtection="1">
      <alignment horizontal="center" vertical="top"/>
      <protection hidden="1"/>
    </xf>
    <xf numFmtId="0" fontId="60" fillId="0" borderId="77" xfId="0" applyNumberFormat="1" applyFont="1" applyFill="1" applyBorder="1" applyAlignment="1" applyProtection="1">
      <alignment horizontal="right" vertical="center"/>
      <protection hidden="1"/>
    </xf>
    <xf numFmtId="0" fontId="59" fillId="0" borderId="146" xfId="0" applyNumberFormat="1" applyFont="1" applyFill="1" applyBorder="1" applyAlignment="1" applyProtection="1">
      <alignment horizontal="right" vertical="center"/>
      <protection hidden="1"/>
    </xf>
    <xf numFmtId="0" fontId="59" fillId="0" borderId="27" xfId="0" applyNumberFormat="1" applyFont="1" applyFill="1" applyBorder="1" applyAlignment="1" applyProtection="1">
      <alignment horizontal="right" vertical="center"/>
      <protection hidden="1"/>
    </xf>
    <xf numFmtId="0" fontId="60" fillId="0" borderId="27" xfId="0" applyNumberFormat="1" applyFont="1" applyFill="1" applyBorder="1" applyAlignment="1" applyProtection="1">
      <alignment horizontal="right" vertical="center"/>
      <protection hidden="1"/>
    </xf>
    <xf numFmtId="0" fontId="76" fillId="4" borderId="77" xfId="0" applyNumberFormat="1" applyFont="1" applyFill="1" applyBorder="1" applyAlignment="1" applyProtection="1">
      <alignment horizontal="center" vertical="center" shrinkToFit="1"/>
      <protection hidden="1"/>
    </xf>
    <xf numFmtId="0" fontId="76" fillId="4" borderId="77" xfId="0" applyNumberFormat="1" applyFont="1" applyFill="1" applyBorder="1" applyAlignment="1" applyProtection="1">
      <alignment horizontal="center" vertical="center"/>
      <protection hidden="1"/>
    </xf>
    <xf numFmtId="0" fontId="76" fillId="4" borderId="151" xfId="0" applyNumberFormat="1" applyFont="1" applyFill="1" applyBorder="1" applyAlignment="1" applyProtection="1">
      <alignment horizontal="center" vertical="center"/>
      <protection hidden="1"/>
    </xf>
    <xf numFmtId="0" fontId="76" fillId="4" borderId="27" xfId="0" applyNumberFormat="1" applyFont="1" applyFill="1" applyBorder="1" applyAlignment="1" applyProtection="1">
      <alignment horizontal="center" vertical="center" shrinkToFit="1"/>
      <protection hidden="1"/>
    </xf>
    <xf numFmtId="0" fontId="76" fillId="4" borderId="27" xfId="0" applyNumberFormat="1" applyFont="1" applyFill="1" applyBorder="1" applyAlignment="1" applyProtection="1">
      <alignment horizontal="center" vertical="center"/>
      <protection hidden="1"/>
    </xf>
    <xf numFmtId="0" fontId="76" fillId="4" borderId="147" xfId="0" applyNumberFormat="1" applyFont="1" applyFill="1" applyBorder="1" applyAlignment="1" applyProtection="1">
      <alignment horizontal="center" vertical="center"/>
      <protection hidden="1"/>
    </xf>
    <xf numFmtId="0" fontId="33" fillId="0" borderId="139" xfId="0" applyFont="1" applyBorder="1" applyAlignment="1" applyProtection="1">
      <alignment horizontal="center" vertical="center"/>
      <protection hidden="1"/>
    </xf>
    <xf numFmtId="0" fontId="33" fillId="0" borderId="140" xfId="0" applyFont="1" applyBorder="1" applyAlignment="1" applyProtection="1">
      <alignment horizontal="center" vertical="center"/>
      <protection hidden="1"/>
    </xf>
    <xf numFmtId="0" fontId="33" fillId="0" borderId="141" xfId="0" applyFont="1" applyBorder="1" applyAlignment="1" applyProtection="1">
      <alignment horizontal="center" vertical="center"/>
      <protection hidden="1"/>
    </xf>
    <xf numFmtId="0" fontId="4" fillId="0" borderId="20" xfId="0" applyFont="1" applyBorder="1" applyAlignment="1" applyProtection="1">
      <alignment horizontal="center" vertical="center"/>
      <protection hidden="1"/>
    </xf>
    <xf numFmtId="0" fontId="5" fillId="0" borderId="93" xfId="0" applyFont="1" applyBorder="1" applyAlignment="1" applyProtection="1">
      <alignment horizontal="center" vertical="center"/>
      <protection hidden="1"/>
    </xf>
    <xf numFmtId="0" fontId="28" fillId="7" borderId="78" xfId="0" applyFont="1" applyFill="1" applyBorder="1" applyAlignment="1" applyProtection="1">
      <alignment horizontal="center" vertical="center"/>
      <protection hidden="1"/>
    </xf>
    <xf numFmtId="0" fontId="28" fillId="7" borderId="19" xfId="0" applyFont="1" applyFill="1" applyBorder="1" applyAlignment="1" applyProtection="1">
      <alignment horizontal="center" vertical="center"/>
      <protection hidden="1"/>
    </xf>
    <xf numFmtId="0" fontId="2" fillId="19" borderId="165" xfId="0" applyFont="1" applyFill="1" applyBorder="1" applyAlignment="1" applyProtection="1">
      <alignment horizontal="center" vertical="center"/>
      <protection hidden="1"/>
    </xf>
    <xf numFmtId="0" fontId="2" fillId="19" borderId="166" xfId="0" applyFont="1" applyFill="1" applyBorder="1" applyAlignment="1" applyProtection="1">
      <alignment horizontal="center" vertical="center"/>
      <protection hidden="1"/>
    </xf>
    <xf numFmtId="0" fontId="77" fillId="0" borderId="26" xfId="0" applyFont="1" applyFill="1" applyBorder="1" applyAlignment="1" applyProtection="1">
      <alignment horizontal="center" vertical="center"/>
      <protection hidden="1"/>
    </xf>
    <xf numFmtId="0" fontId="63" fillId="10" borderId="26" xfId="0" applyFont="1" applyFill="1" applyBorder="1" applyAlignment="1" applyProtection="1">
      <alignment horizontal="center" vertical="center"/>
    </xf>
    <xf numFmtId="0" fontId="28" fillId="0" borderId="24" xfId="0" applyFont="1" applyFill="1" applyBorder="1" applyAlignment="1" applyProtection="1">
      <alignment horizontal="center" vertical="center" textRotation="90"/>
      <protection hidden="1"/>
    </xf>
    <xf numFmtId="0" fontId="28" fillId="0" borderId="99" xfId="0" applyFont="1" applyFill="1" applyBorder="1" applyAlignment="1" applyProtection="1">
      <alignment horizontal="center" vertical="center" textRotation="90"/>
      <protection hidden="1"/>
    </xf>
    <xf numFmtId="0" fontId="28" fillId="0" borderId="26" xfId="0" applyFont="1" applyFill="1" applyBorder="1" applyAlignment="1" applyProtection="1">
      <alignment horizontal="center" vertical="center" textRotation="90"/>
      <protection hidden="1"/>
    </xf>
    <xf numFmtId="0" fontId="2" fillId="3" borderId="46" xfId="0" applyFont="1" applyFill="1" applyBorder="1" applyAlignment="1" applyProtection="1">
      <alignment horizontal="center" vertical="center" textRotation="90" wrapText="1"/>
      <protection hidden="1"/>
    </xf>
    <xf numFmtId="0" fontId="2" fillId="3" borderId="44" xfId="0" applyFont="1" applyFill="1" applyBorder="1" applyAlignment="1" applyProtection="1">
      <alignment horizontal="center" vertical="center" textRotation="90" wrapText="1"/>
      <protection hidden="1"/>
    </xf>
    <xf numFmtId="0" fontId="2" fillId="3" borderId="0" xfId="0" applyFont="1" applyFill="1" applyBorder="1" applyAlignment="1" applyProtection="1">
      <alignment horizontal="center" vertical="center" textRotation="90" wrapText="1"/>
      <protection hidden="1"/>
    </xf>
    <xf numFmtId="0" fontId="2" fillId="3" borderId="34" xfId="0" applyFont="1" applyFill="1" applyBorder="1" applyAlignment="1" applyProtection="1">
      <alignment horizontal="center" vertical="center" textRotation="90" wrapText="1"/>
      <protection hidden="1"/>
    </xf>
    <xf numFmtId="0" fontId="2" fillId="3" borderId="33" xfId="0" applyFont="1" applyFill="1" applyBorder="1" applyAlignment="1" applyProtection="1">
      <alignment horizontal="center" vertical="center" textRotation="90" wrapText="1"/>
      <protection hidden="1"/>
    </xf>
    <xf numFmtId="0" fontId="24" fillId="4" borderId="29" xfId="0" applyFont="1" applyFill="1" applyBorder="1" applyAlignment="1" applyProtection="1">
      <alignment horizontal="center" vertical="center"/>
      <protection hidden="1"/>
    </xf>
    <xf numFmtId="0" fontId="2" fillId="7" borderId="29" xfId="0" applyFont="1" applyFill="1" applyBorder="1" applyAlignment="1" applyProtection="1">
      <alignment horizontal="center" vertical="center" wrapText="1"/>
      <protection hidden="1"/>
    </xf>
    <xf numFmtId="0" fontId="29" fillId="6" borderId="32" xfId="0" applyFont="1" applyFill="1" applyBorder="1" applyAlignment="1" applyProtection="1">
      <alignment horizontal="center" vertical="center"/>
      <protection hidden="1"/>
    </xf>
    <xf numFmtId="0" fontId="29" fillId="6" borderId="28" xfId="0" applyFont="1" applyFill="1" applyBorder="1" applyAlignment="1" applyProtection="1">
      <alignment horizontal="center" vertical="center"/>
      <protection hidden="1"/>
    </xf>
    <xf numFmtId="0" fontId="49" fillId="4" borderId="63" xfId="0" applyFont="1" applyFill="1" applyBorder="1" applyAlignment="1" applyProtection="1">
      <alignment horizontal="center" vertical="center"/>
      <protection hidden="1"/>
    </xf>
    <xf numFmtId="0" fontId="49" fillId="4" borderId="66" xfId="0" applyFont="1" applyFill="1" applyBorder="1" applyAlignment="1" applyProtection="1">
      <alignment horizontal="center" vertical="center"/>
      <protection hidden="1"/>
    </xf>
    <xf numFmtId="0" fontId="30" fillId="4" borderId="0" xfId="0" applyFont="1" applyFill="1" applyAlignment="1" applyProtection="1">
      <alignment horizontal="center" vertical="center"/>
      <protection hidden="1"/>
    </xf>
    <xf numFmtId="0" fontId="49" fillId="4" borderId="73" xfId="0" applyFont="1" applyFill="1" applyBorder="1" applyAlignment="1" applyProtection="1">
      <alignment horizontal="center" vertical="center"/>
      <protection hidden="1"/>
    </xf>
    <xf numFmtId="0" fontId="49" fillId="4" borderId="74" xfId="0" applyFont="1" applyFill="1" applyBorder="1" applyAlignment="1" applyProtection="1">
      <alignment horizontal="center" vertical="center"/>
      <protection hidden="1"/>
    </xf>
    <xf numFmtId="0" fontId="49" fillId="4" borderId="75" xfId="0" applyFont="1" applyFill="1" applyBorder="1" applyAlignment="1" applyProtection="1">
      <alignment horizontal="center" vertical="center"/>
      <protection hidden="1"/>
    </xf>
    <xf numFmtId="0" fontId="30" fillId="16" borderId="0" xfId="0" applyFont="1" applyFill="1" applyAlignment="1" applyProtection="1">
      <alignment horizontal="center" vertical="center"/>
      <protection hidden="1"/>
    </xf>
    <xf numFmtId="0" fontId="30" fillId="18" borderId="57" xfId="0" applyFont="1" applyFill="1" applyBorder="1" applyAlignment="1" applyProtection="1">
      <alignment horizontal="center" vertical="center"/>
      <protection hidden="1"/>
    </xf>
    <xf numFmtId="0" fontId="30" fillId="18" borderId="58" xfId="0" applyFont="1" applyFill="1" applyBorder="1" applyAlignment="1" applyProtection="1">
      <alignment horizontal="center" vertical="center"/>
      <protection hidden="1"/>
    </xf>
    <xf numFmtId="0" fontId="30" fillId="18" borderId="51" xfId="0" applyFont="1" applyFill="1" applyBorder="1" applyAlignment="1" applyProtection="1">
      <alignment horizontal="center" vertical="center"/>
      <protection hidden="1"/>
    </xf>
    <xf numFmtId="0" fontId="30" fillId="18" borderId="56" xfId="0" applyFont="1" applyFill="1" applyBorder="1" applyAlignment="1" applyProtection="1">
      <alignment horizontal="center" vertical="center"/>
      <protection hidden="1"/>
    </xf>
    <xf numFmtId="0" fontId="35" fillId="17" borderId="0" xfId="0" applyFont="1" applyFill="1" applyBorder="1" applyAlignment="1" applyProtection="1">
      <alignment horizontal="center" vertical="center"/>
      <protection hidden="1"/>
    </xf>
    <xf numFmtId="0" fontId="35" fillId="17" borderId="48" xfId="0" applyFont="1" applyFill="1" applyBorder="1" applyAlignment="1" applyProtection="1">
      <alignment horizontal="center" vertical="center"/>
      <protection hidden="1"/>
    </xf>
    <xf numFmtId="0" fontId="41" fillId="4" borderId="0" xfId="0" applyFont="1" applyFill="1" applyAlignment="1" applyProtection="1">
      <alignment horizontal="center" vertical="center"/>
      <protection locked="0" hidden="1"/>
    </xf>
    <xf numFmtId="0" fontId="30" fillId="8" borderId="0" xfId="0" applyFont="1" applyFill="1" applyAlignment="1" applyProtection="1">
      <alignment horizontal="center" vertical="center"/>
      <protection hidden="1"/>
    </xf>
    <xf numFmtId="0" fontId="30" fillId="0" borderId="0" xfId="0" applyFont="1" applyFill="1" applyAlignment="1" applyProtection="1">
      <alignment horizontal="center" vertical="center"/>
      <protection hidden="1"/>
    </xf>
    <xf numFmtId="0" fontId="10" fillId="9" borderId="0" xfId="1" applyFont="1" applyFill="1" applyAlignment="1" applyProtection="1">
      <alignment horizontal="center" vertical="center"/>
      <protection hidden="1"/>
    </xf>
    <xf numFmtId="0" fontId="49" fillId="4" borderId="64" xfId="0" applyFont="1" applyFill="1" applyBorder="1" applyAlignment="1" applyProtection="1">
      <alignment horizontal="center" vertical="center"/>
      <protection hidden="1"/>
    </xf>
    <xf numFmtId="0" fontId="49" fillId="4" borderId="67" xfId="0" applyFont="1" applyFill="1" applyBorder="1" applyAlignment="1" applyProtection="1">
      <alignment horizontal="center" vertical="center"/>
      <protection hidden="1"/>
    </xf>
    <xf numFmtId="0" fontId="49" fillId="4" borderId="65" xfId="0" applyFont="1" applyFill="1" applyBorder="1" applyAlignment="1" applyProtection="1">
      <alignment horizontal="center" vertical="center"/>
      <protection hidden="1"/>
    </xf>
    <xf numFmtId="0" fontId="49" fillId="4" borderId="68" xfId="0" applyFont="1" applyFill="1" applyBorder="1" applyAlignment="1" applyProtection="1">
      <alignment horizontal="center" vertical="center"/>
      <protection hidden="1"/>
    </xf>
    <xf numFmtId="0" fontId="2" fillId="3" borderId="43" xfId="0" applyFont="1" applyFill="1" applyBorder="1" applyAlignment="1" applyProtection="1">
      <alignment horizontal="center" vertical="center" textRotation="90" wrapText="1"/>
      <protection hidden="1"/>
    </xf>
    <xf numFmtId="0" fontId="2" fillId="3" borderId="47" xfId="0" applyFont="1" applyFill="1" applyBorder="1" applyAlignment="1" applyProtection="1">
      <alignment horizontal="center" vertical="center" textRotation="90" wrapText="1"/>
      <protection hidden="1"/>
    </xf>
    <xf numFmtId="0" fontId="2" fillId="3" borderId="4" xfId="0" applyFont="1" applyFill="1" applyBorder="1" applyAlignment="1" applyProtection="1">
      <alignment horizontal="center" vertical="center" textRotation="90" wrapText="1"/>
      <protection hidden="1"/>
    </xf>
    <xf numFmtId="0" fontId="2" fillId="3" borderId="45" xfId="0" applyFont="1" applyFill="1" applyBorder="1" applyAlignment="1" applyProtection="1">
      <alignment horizontal="center" vertical="center" textRotation="90" wrapText="1"/>
      <protection hidden="1"/>
    </xf>
    <xf numFmtId="0" fontId="30" fillId="0" borderId="26" xfId="0" applyFont="1" applyFill="1" applyBorder="1" applyAlignment="1" applyProtection="1">
      <alignment horizontal="center" vertical="center"/>
      <protection hidden="1"/>
    </xf>
    <xf numFmtId="0" fontId="28" fillId="0" borderId="26" xfId="0" applyFont="1" applyFill="1" applyBorder="1" applyAlignment="1" applyProtection="1">
      <alignment horizontal="center" vertical="center" textRotation="90" wrapText="1"/>
      <protection hidden="1"/>
    </xf>
    <xf numFmtId="0" fontId="30" fillId="0" borderId="37" xfId="0" applyFont="1" applyBorder="1" applyAlignment="1" applyProtection="1">
      <alignment horizontal="center" vertical="center"/>
      <protection hidden="1"/>
    </xf>
    <xf numFmtId="0" fontId="30" fillId="0" borderId="3" xfId="0" applyFont="1" applyBorder="1" applyAlignment="1" applyProtection="1">
      <alignment horizontal="center" vertical="center"/>
      <protection hidden="1"/>
    </xf>
    <xf numFmtId="0" fontId="30" fillId="0" borderId="39" xfId="0" applyFont="1" applyBorder="1" applyAlignment="1" applyProtection="1">
      <alignment horizontal="center" vertical="center"/>
      <protection hidden="1"/>
    </xf>
    <xf numFmtId="0" fontId="30" fillId="0" borderId="18" xfId="0" applyFont="1" applyBorder="1" applyAlignment="1" applyProtection="1">
      <alignment horizontal="center" vertical="center"/>
      <protection hidden="1"/>
    </xf>
    <xf numFmtId="0" fontId="2" fillId="7" borderId="31" xfId="0" applyFont="1" applyFill="1" applyBorder="1" applyAlignment="1" applyProtection="1">
      <alignment horizontal="center" vertical="center"/>
      <protection hidden="1"/>
    </xf>
    <xf numFmtId="0" fontId="29" fillId="6" borderId="41" xfId="0" applyFont="1" applyFill="1" applyBorder="1" applyAlignment="1" applyProtection="1">
      <alignment horizontal="center" vertical="center" wrapText="1"/>
      <protection hidden="1"/>
    </xf>
    <xf numFmtId="0" fontId="29" fillId="6" borderId="42" xfId="0" applyFont="1" applyFill="1" applyBorder="1" applyAlignment="1" applyProtection="1">
      <alignment horizontal="center" vertical="center" wrapText="1"/>
      <protection hidden="1"/>
    </xf>
    <xf numFmtId="0" fontId="2" fillId="7" borderId="28" xfId="0" applyFont="1" applyFill="1" applyBorder="1" applyAlignment="1" applyProtection="1">
      <alignment horizontal="center" vertical="center" wrapText="1"/>
      <protection hidden="1"/>
    </xf>
    <xf numFmtId="0" fontId="30" fillId="0" borderId="35" xfId="0" applyFont="1" applyBorder="1" applyAlignment="1" applyProtection="1">
      <alignment horizontal="center" vertical="center"/>
      <protection hidden="1"/>
    </xf>
    <xf numFmtId="0" fontId="30" fillId="0" borderId="5" xfId="0" applyFont="1" applyBorder="1" applyAlignment="1" applyProtection="1">
      <alignment horizontal="center" vertical="center"/>
      <protection hidden="1"/>
    </xf>
    <xf numFmtId="0" fontId="30" fillId="0" borderId="36" xfId="0" applyFont="1" applyBorder="1" applyAlignment="1" applyProtection="1">
      <alignment horizontal="center" vertical="center"/>
      <protection hidden="1"/>
    </xf>
    <xf numFmtId="0" fontId="30" fillId="0" borderId="28" xfId="0" applyFont="1" applyBorder="1" applyAlignment="1" applyProtection="1">
      <alignment horizontal="center" vertical="center"/>
      <protection hidden="1"/>
    </xf>
    <xf numFmtId="0" fontId="30" fillId="0" borderId="30" xfId="0" applyFont="1" applyBorder="1" applyAlignment="1" applyProtection="1">
      <alignment horizontal="center" vertical="center"/>
      <protection hidden="1"/>
    </xf>
    <xf numFmtId="0" fontId="30" fillId="0" borderId="29" xfId="0" applyFont="1" applyBorder="1" applyAlignment="1" applyProtection="1">
      <alignment horizontal="center" vertical="center"/>
      <protection hidden="1"/>
    </xf>
    <xf numFmtId="0" fontId="30" fillId="0" borderId="38" xfId="0" applyFont="1" applyBorder="1" applyAlignment="1" applyProtection="1">
      <alignment horizontal="center" vertical="center"/>
      <protection hidden="1"/>
    </xf>
    <xf numFmtId="0" fontId="30" fillId="0" borderId="40" xfId="0" applyFont="1" applyBorder="1" applyAlignment="1" applyProtection="1">
      <alignment horizontal="center" vertical="center"/>
      <protection hidden="1"/>
    </xf>
    <xf numFmtId="0" fontId="29" fillId="6" borderId="41" xfId="0" applyFont="1" applyFill="1" applyBorder="1" applyAlignment="1" applyProtection="1">
      <alignment horizontal="center" vertical="center"/>
      <protection hidden="1"/>
    </xf>
    <xf numFmtId="0" fontId="29" fillId="6" borderId="42" xfId="0" applyFont="1" applyFill="1" applyBorder="1" applyAlignment="1" applyProtection="1">
      <alignment horizontal="center" vertical="center"/>
      <protection hidden="1"/>
    </xf>
    <xf numFmtId="0" fontId="2" fillId="7" borderId="30" xfId="0" applyFont="1" applyFill="1" applyBorder="1" applyAlignment="1" applyProtection="1">
      <alignment horizontal="center" vertical="center" wrapText="1"/>
      <protection hidden="1"/>
    </xf>
    <xf numFmtId="0" fontId="2" fillId="7" borderId="29" xfId="0" applyNumberFormat="1" applyFont="1" applyFill="1" applyBorder="1" applyAlignment="1" applyProtection="1">
      <alignment horizontal="center" vertical="center" wrapText="1"/>
      <protection hidden="1"/>
    </xf>
    <xf numFmtId="0" fontId="57" fillId="23" borderId="127" xfId="0" applyFont="1" applyFill="1" applyBorder="1" applyAlignment="1" applyProtection="1">
      <alignment horizontal="center" vertical="center"/>
      <protection locked="0" hidden="1"/>
    </xf>
    <xf numFmtId="0" fontId="62" fillId="13" borderId="156" xfId="0" applyFont="1" applyFill="1" applyBorder="1" applyAlignment="1" applyProtection="1">
      <alignment horizontal="center"/>
      <protection locked="0" hidden="1"/>
    </xf>
    <xf numFmtId="0" fontId="62" fillId="13" borderId="157" xfId="0" applyFont="1" applyFill="1" applyBorder="1" applyAlignment="1" applyProtection="1">
      <alignment horizontal="center"/>
      <protection locked="0" hidden="1"/>
    </xf>
    <xf numFmtId="0" fontId="0" fillId="0" borderId="0" xfId="0" applyFill="1" applyAlignment="1" applyProtection="1">
      <protection locked="0" hidden="1"/>
    </xf>
    <xf numFmtId="0" fontId="50" fillId="0" borderId="0" xfId="0" applyFont="1" applyFill="1" applyBorder="1" applyAlignment="1" applyProtection="1">
      <alignment vertical="center"/>
      <protection locked="0" hidden="1"/>
    </xf>
    <xf numFmtId="0" fontId="14" fillId="0" borderId="0" xfId="0" applyFont="1" applyFill="1" applyBorder="1" applyProtection="1">
      <protection locked="0" hidden="1"/>
    </xf>
    <xf numFmtId="0" fontId="7" fillId="24" borderId="127" xfId="1" applyFont="1" applyFill="1" applyBorder="1" applyAlignment="1" applyProtection="1">
      <alignment horizontal="center" vertical="center" shrinkToFit="1"/>
      <protection hidden="1"/>
    </xf>
    <xf numFmtId="164" fontId="6" fillId="24" borderId="127" xfId="1" applyNumberFormat="1" applyFont="1" applyFill="1" applyBorder="1" applyAlignment="1" applyProtection="1">
      <alignment horizontal="center" vertical="center" shrinkToFit="1"/>
      <protection hidden="1"/>
    </xf>
    <xf numFmtId="0" fontId="6" fillId="24" borderId="128" xfId="1" applyFont="1" applyFill="1" applyBorder="1" applyAlignment="1" applyProtection="1">
      <alignment horizontal="center" vertical="center" shrinkToFit="1"/>
      <protection hidden="1"/>
    </xf>
    <xf numFmtId="0" fontId="6" fillId="24" borderId="125" xfId="1" applyFont="1" applyFill="1" applyBorder="1" applyAlignment="1" applyProtection="1">
      <alignment horizontal="center" vertical="center" shrinkToFit="1"/>
      <protection hidden="1"/>
    </xf>
    <xf numFmtId="0" fontId="6" fillId="24" borderId="129" xfId="1" applyFont="1" applyFill="1" applyBorder="1" applyAlignment="1" applyProtection="1">
      <alignment horizontal="center" vertical="center" shrinkToFit="1"/>
      <protection hidden="1"/>
    </xf>
    <xf numFmtId="0" fontId="29" fillId="0" borderId="0" xfId="0" applyFont="1" applyFill="1" applyBorder="1" applyAlignment="1" applyProtection="1">
      <alignment vertical="center"/>
      <protection hidden="1"/>
    </xf>
    <xf numFmtId="0" fontId="70" fillId="12" borderId="60" xfId="0" applyFont="1" applyFill="1" applyBorder="1" applyAlignment="1"/>
    <xf numFmtId="0" fontId="70" fillId="12" borderId="115" xfId="0" applyFont="1" applyFill="1" applyBorder="1" applyAlignment="1"/>
    <xf numFmtId="0" fontId="70" fillId="12" borderId="114" xfId="0" applyFont="1" applyFill="1" applyBorder="1" applyAlignment="1">
      <alignment horizontal="center" shrinkToFit="1"/>
    </xf>
    <xf numFmtId="0" fontId="70" fillId="12" borderId="60" xfId="0" applyFont="1" applyFill="1" applyBorder="1" applyAlignment="1">
      <alignment horizontal="center" shrinkToFit="1"/>
    </xf>
    <xf numFmtId="0" fontId="70" fillId="12" borderId="115" xfId="0" applyFont="1" applyFill="1" applyBorder="1" applyAlignment="1">
      <alignment horizontal="center" shrinkToFit="1"/>
    </xf>
    <xf numFmtId="0" fontId="66" fillId="0" borderId="60" xfId="0" applyFont="1" applyBorder="1" applyAlignment="1">
      <alignment horizontal="center"/>
    </xf>
  </cellXfs>
  <cellStyles count="4">
    <cellStyle name="Hyperlink" xfId="1" builtinId="8"/>
    <cellStyle name="Normal" xfId="0" builtinId="0"/>
    <cellStyle name="Normal 2" xfId="2"/>
    <cellStyle name="Normal 2 2" xfId="3"/>
  </cellStyles>
  <dxfs count="12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4" tint="-0.499984740745262"/>
        </patternFill>
      </fill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theme="4" tint="-0.49998474074526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8" tint="-0.499984740745262"/>
        </patternFill>
      </fill>
    </dxf>
  </dxfs>
  <tableStyles count="0" defaultTableStyle="TableStyleMedium2" defaultPivotStyle="PivotStyleLight16"/>
  <colors>
    <mruColors>
      <color rgb="FF3855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676275</xdr:colOff>
      <xdr:row>5</xdr:row>
      <xdr:rowOff>47625</xdr:rowOff>
    </xdr:from>
    <xdr:to>
      <xdr:col>8</xdr:col>
      <xdr:colOff>1276350</xdr:colOff>
      <xdr:row>5</xdr:row>
      <xdr:rowOff>247651</xdr:rowOff>
    </xdr:to>
    <xdr:pic>
      <xdr:nvPicPr>
        <xdr:cNvPr id="3" name="صورة 2" descr="رمز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8412900" y="1514475"/>
          <a:ext cx="2371725" cy="200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../../../&#1571;&#1587;&#1578;&#1582;&#1604;&#1575;&#1589;%20&#1575;&#1604;&#1602;&#1608;&#1575;&#1574;&#1605;/&#1575;&#1587;&#1578;&#1605;&#1575;&#1585;&#1607;%20&#1576;&#1585;&#1606;&#1575;&#1605;&#1580;%20&#1575;&#1604;&#1605;&#1581;&#1575;&#1587;&#1576;&#1607;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../../../../TOSHIBA/AppData/Roaming/Microsoft/My%20Documents/waccache/Local%20Settings/My%20Documents/&#1575;&#1604;&#1578;&#1617;&#1606;&#1586;&#1610;&#1604;&#1575;&#1578;/&#1587;&#1580;&#1604;%20&#1575;&#1604;&#1605;&#1587;&#1580;&#1604;&#1610;&#1606;%20&#1583;&#1585;&#1575;&#1587;&#1575;&#1578;%20&#1583;&#1608;&#1604;&#1610;&#1607;%20&#1608;&#1583;&#1576;&#1604;&#1608;&#1605;&#1575;&#1587;&#1610;&#1607;.xls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0"/>
  <sheetViews>
    <sheetView rightToLeft="1" tabSelected="1" workbookViewId="0">
      <selection activeCell="J17" sqref="J17"/>
    </sheetView>
  </sheetViews>
  <sheetFormatPr defaultRowHeight="18"/>
  <cols>
    <col min="1" max="1" width="2.25" style="154" customWidth="1"/>
    <col min="2" max="2" width="4.5" style="154" customWidth="1"/>
    <col min="3" max="6" width="9" style="154"/>
    <col min="7" max="7" width="1.5" style="154" customWidth="1"/>
    <col min="8" max="8" width="12.75" style="154" customWidth="1"/>
    <col min="9" max="9" width="16.875" style="154" customWidth="1"/>
    <col min="10" max="10" width="5" style="154" customWidth="1"/>
    <col min="11" max="11" width="9" style="154" customWidth="1"/>
    <col min="12" max="12" width="2.75" style="154" customWidth="1"/>
    <col min="13" max="13" width="9" style="154"/>
    <col min="14" max="14" width="9" style="154" customWidth="1"/>
    <col min="15" max="15" width="3.5" style="154" customWidth="1"/>
    <col min="16" max="17" width="9" style="154"/>
    <col min="18" max="18" width="4.75" style="154" customWidth="1"/>
    <col min="19" max="19" width="2" style="154" customWidth="1"/>
    <col min="20" max="20" width="8.875" style="154" customWidth="1"/>
    <col min="21" max="21" width="15.5" style="154" customWidth="1"/>
    <col min="22" max="16384" width="9" style="154"/>
  </cols>
  <sheetData>
    <row r="1" spans="1:22" ht="28.5" thickBot="1">
      <c r="B1" s="236" t="s">
        <v>414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</row>
    <row r="2" spans="1:22" ht="19.5" customHeight="1" thickBot="1">
      <c r="B2" s="237" t="s">
        <v>167</v>
      </c>
      <c r="C2" s="237"/>
      <c r="D2" s="237"/>
      <c r="E2" s="237"/>
      <c r="F2" s="237"/>
      <c r="G2" s="237"/>
      <c r="H2" s="237"/>
      <c r="I2" s="237"/>
      <c r="J2" s="155"/>
      <c r="K2" s="238" t="s">
        <v>415</v>
      </c>
      <c r="L2" s="239"/>
      <c r="M2" s="239"/>
      <c r="N2" s="239"/>
      <c r="O2" s="239"/>
      <c r="P2" s="239"/>
      <c r="Q2" s="239"/>
      <c r="R2" s="239"/>
      <c r="S2" s="239"/>
      <c r="T2" s="242" t="s">
        <v>416</v>
      </c>
      <c r="U2" s="243"/>
    </row>
    <row r="3" spans="1:22" ht="22.5" customHeight="1" thickBot="1">
      <c r="A3" s="156">
        <v>1</v>
      </c>
      <c r="B3" s="246" t="s">
        <v>417</v>
      </c>
      <c r="C3" s="247"/>
      <c r="D3" s="247"/>
      <c r="E3" s="247"/>
      <c r="F3" s="247"/>
      <c r="G3" s="247"/>
      <c r="H3" s="247"/>
      <c r="I3" s="248"/>
      <c r="K3" s="240"/>
      <c r="L3" s="241"/>
      <c r="M3" s="241"/>
      <c r="N3" s="241"/>
      <c r="O3" s="241"/>
      <c r="P3" s="241"/>
      <c r="Q3" s="241"/>
      <c r="R3" s="241"/>
      <c r="S3" s="241"/>
      <c r="T3" s="244"/>
      <c r="U3" s="245"/>
    </row>
    <row r="4" spans="1:22" ht="22.5" customHeight="1" thickBot="1">
      <c r="A4" s="156">
        <v>2</v>
      </c>
      <c r="B4" s="228" t="s">
        <v>418</v>
      </c>
      <c r="C4" s="229"/>
      <c r="D4" s="229"/>
      <c r="E4" s="229"/>
      <c r="F4" s="229"/>
      <c r="G4" s="229"/>
      <c r="H4" s="229"/>
      <c r="I4" s="230"/>
      <c r="K4" s="231" t="s">
        <v>15</v>
      </c>
      <c r="L4" s="232"/>
      <c r="M4" s="232"/>
      <c r="N4" s="232"/>
      <c r="O4" s="232"/>
      <c r="P4" s="232"/>
      <c r="Q4" s="232"/>
      <c r="R4" s="232"/>
      <c r="S4" s="233"/>
      <c r="T4" s="234">
        <v>1</v>
      </c>
      <c r="U4" s="235"/>
    </row>
    <row r="5" spans="1:22" ht="22.5" customHeight="1" thickBot="1">
      <c r="A5" s="156"/>
      <c r="B5" s="510" t="s">
        <v>1002</v>
      </c>
      <c r="C5" s="511"/>
      <c r="D5" s="511"/>
      <c r="E5" s="511"/>
      <c r="F5" s="511"/>
      <c r="G5" s="511"/>
      <c r="H5" s="511"/>
      <c r="I5" s="512"/>
      <c r="K5" s="251" t="s">
        <v>419</v>
      </c>
      <c r="L5" s="252"/>
      <c r="M5" s="252"/>
      <c r="N5" s="252"/>
      <c r="O5" s="252"/>
      <c r="P5" s="252"/>
      <c r="Q5" s="252"/>
      <c r="R5" s="252"/>
      <c r="S5" s="252"/>
      <c r="T5" s="234">
        <v>1</v>
      </c>
      <c r="U5" s="235"/>
    </row>
    <row r="6" spans="1:22" ht="22.5" customHeight="1" thickBot="1">
      <c r="A6" s="156"/>
      <c r="B6" s="249" t="s">
        <v>1001</v>
      </c>
      <c r="C6" s="250"/>
      <c r="D6" s="250"/>
      <c r="E6" s="250"/>
      <c r="F6" s="250"/>
      <c r="G6" s="508"/>
      <c r="H6" s="508"/>
      <c r="I6" s="509"/>
      <c r="K6" s="251" t="s">
        <v>420</v>
      </c>
      <c r="L6" s="252"/>
      <c r="M6" s="252"/>
      <c r="N6" s="252"/>
      <c r="O6" s="252"/>
      <c r="P6" s="252"/>
      <c r="Q6" s="252"/>
      <c r="R6" s="252"/>
      <c r="S6" s="252"/>
      <c r="T6" s="253" t="s">
        <v>421</v>
      </c>
      <c r="U6" s="254"/>
    </row>
    <row r="7" spans="1:22" ht="22.5" customHeight="1" thickBot="1">
      <c r="B7" s="513" t="s">
        <v>1003</v>
      </c>
      <c r="C7" s="513"/>
      <c r="D7" s="513"/>
      <c r="E7" s="513"/>
      <c r="F7" s="513"/>
      <c r="G7" s="513"/>
      <c r="H7" s="513"/>
      <c r="I7" s="513"/>
      <c r="K7" s="259" t="s">
        <v>422</v>
      </c>
      <c r="L7" s="260"/>
      <c r="M7" s="260"/>
      <c r="N7" s="260"/>
      <c r="O7" s="260"/>
      <c r="P7" s="260"/>
      <c r="Q7" s="260"/>
      <c r="R7" s="260"/>
      <c r="S7" s="261"/>
      <c r="T7" s="264">
        <v>0.5</v>
      </c>
      <c r="U7" s="265"/>
      <c r="V7" s="157"/>
    </row>
    <row r="8" spans="1:22" ht="22.5" customHeight="1" thickBot="1">
      <c r="A8" s="156">
        <v>3</v>
      </c>
      <c r="B8" s="249" t="s">
        <v>173</v>
      </c>
      <c r="C8" s="250"/>
      <c r="D8" s="250"/>
      <c r="E8" s="250"/>
      <c r="F8" s="250"/>
      <c r="G8" s="250"/>
      <c r="H8" s="255" t="s">
        <v>169</v>
      </c>
      <c r="I8" s="256"/>
      <c r="J8" s="157"/>
      <c r="K8" s="266" t="s">
        <v>423</v>
      </c>
      <c r="L8" s="267"/>
      <c r="M8" s="267"/>
      <c r="N8" s="267"/>
      <c r="O8" s="267"/>
      <c r="P8" s="267"/>
      <c r="Q8" s="267"/>
      <c r="R8" s="267"/>
      <c r="S8" s="267"/>
      <c r="T8" s="268" t="s">
        <v>424</v>
      </c>
      <c r="U8" s="269"/>
    </row>
    <row r="9" spans="1:22" ht="22.5" customHeight="1">
      <c r="A9" s="156">
        <v>4</v>
      </c>
      <c r="B9" s="270" t="s">
        <v>1004</v>
      </c>
      <c r="C9" s="270"/>
      <c r="D9" s="270"/>
      <c r="E9" s="270"/>
      <c r="F9" s="270"/>
      <c r="G9" s="270"/>
      <c r="H9" s="270"/>
      <c r="I9" s="270"/>
      <c r="J9" s="158"/>
      <c r="K9" s="266"/>
      <c r="L9" s="267"/>
      <c r="M9" s="267"/>
      <c r="N9" s="267"/>
      <c r="O9" s="267"/>
      <c r="P9" s="267"/>
      <c r="Q9" s="267"/>
      <c r="R9" s="267"/>
      <c r="S9" s="267"/>
      <c r="T9" s="268"/>
      <c r="U9" s="269"/>
    </row>
    <row r="10" spans="1:22" ht="22.5" customHeight="1">
      <c r="A10" s="156"/>
      <c r="B10" s="271"/>
      <c r="C10" s="271"/>
      <c r="D10" s="271"/>
      <c r="E10" s="271"/>
      <c r="F10" s="271"/>
      <c r="G10" s="271"/>
      <c r="H10" s="271"/>
      <c r="I10" s="271"/>
      <c r="K10" s="231" t="s">
        <v>340</v>
      </c>
      <c r="L10" s="232"/>
      <c r="M10" s="232"/>
      <c r="N10" s="232"/>
      <c r="O10" s="232"/>
      <c r="P10" s="232"/>
      <c r="Q10" s="232"/>
      <c r="R10" s="232"/>
      <c r="S10" s="233"/>
      <c r="T10" s="257">
        <v>0.2</v>
      </c>
      <c r="U10" s="258"/>
    </row>
    <row r="11" spans="1:22" ht="22.5" customHeight="1">
      <c r="A11" s="156"/>
      <c r="B11" s="271"/>
      <c r="C11" s="271"/>
      <c r="D11" s="271"/>
      <c r="E11" s="271"/>
      <c r="F11" s="271"/>
      <c r="G11" s="271"/>
      <c r="H11" s="271"/>
      <c r="I11" s="271"/>
      <c r="K11" s="259" t="s">
        <v>429</v>
      </c>
      <c r="L11" s="260"/>
      <c r="M11" s="260"/>
      <c r="N11" s="260"/>
      <c r="O11" s="260"/>
      <c r="P11" s="260"/>
      <c r="Q11" s="260"/>
      <c r="R11" s="260"/>
      <c r="S11" s="261"/>
      <c r="T11" s="262" t="s">
        <v>424</v>
      </c>
      <c r="U11" s="263"/>
    </row>
    <row r="12" spans="1:22" ht="22.5" customHeight="1" thickBot="1">
      <c r="A12" s="156"/>
      <c r="B12" s="271"/>
      <c r="C12" s="271"/>
      <c r="D12" s="271"/>
      <c r="E12" s="271"/>
      <c r="F12" s="271"/>
      <c r="G12" s="271"/>
      <c r="H12" s="271"/>
      <c r="I12" s="271"/>
      <c r="K12" s="284" t="s">
        <v>425</v>
      </c>
      <c r="L12" s="285"/>
      <c r="M12" s="285"/>
      <c r="N12" s="285"/>
      <c r="O12" s="285"/>
      <c r="P12" s="285"/>
      <c r="Q12" s="285"/>
      <c r="R12" s="285"/>
      <c r="S12" s="286"/>
      <c r="T12" s="287">
        <v>0.5</v>
      </c>
      <c r="U12" s="288"/>
    </row>
    <row r="13" spans="1:22" ht="22.5" customHeight="1" thickBot="1">
      <c r="A13" s="156">
        <v>5</v>
      </c>
      <c r="B13" s="272"/>
      <c r="C13" s="272"/>
      <c r="D13" s="272"/>
      <c r="E13" s="272"/>
      <c r="F13" s="272"/>
      <c r="G13" s="272"/>
      <c r="H13" s="272"/>
      <c r="I13" s="272"/>
      <c r="K13" s="276" t="s">
        <v>427</v>
      </c>
      <c r="L13" s="277"/>
      <c r="M13" s="277"/>
      <c r="N13" s="277"/>
      <c r="O13" s="277"/>
      <c r="P13" s="277"/>
      <c r="Q13" s="277"/>
      <c r="R13" s="277"/>
      <c r="S13" s="277"/>
      <c r="T13" s="277"/>
      <c r="U13" s="277"/>
    </row>
    <row r="14" spans="1:22" ht="22.5" customHeight="1" thickBot="1">
      <c r="A14" s="156"/>
      <c r="B14" s="273" t="s">
        <v>426</v>
      </c>
      <c r="C14" s="274"/>
      <c r="D14" s="274"/>
      <c r="E14" s="274"/>
      <c r="F14" s="274"/>
      <c r="G14" s="274"/>
      <c r="H14" s="274"/>
      <c r="I14" s="275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</row>
    <row r="15" spans="1:22" ht="3.75" customHeight="1">
      <c r="A15" s="156"/>
      <c r="B15" s="278" t="s">
        <v>428</v>
      </c>
      <c r="C15" s="278"/>
      <c r="D15" s="278"/>
      <c r="E15" s="278"/>
      <c r="F15" s="278"/>
      <c r="G15" s="278"/>
      <c r="H15" s="278"/>
      <c r="I15" s="278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</row>
    <row r="16" spans="1:22" ht="26.25" customHeight="1">
      <c r="A16" s="156">
        <v>6</v>
      </c>
      <c r="B16" s="279"/>
      <c r="C16" s="279"/>
      <c r="D16" s="279"/>
      <c r="E16" s="279"/>
      <c r="F16" s="279"/>
      <c r="G16" s="279"/>
      <c r="H16" s="279"/>
      <c r="I16" s="279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</row>
    <row r="17" spans="2:22" ht="19.5" customHeight="1">
      <c r="B17" s="279"/>
      <c r="C17" s="279"/>
      <c r="D17" s="279"/>
      <c r="E17" s="279"/>
      <c r="F17" s="279"/>
      <c r="G17" s="279"/>
      <c r="H17" s="279"/>
      <c r="I17" s="279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</row>
    <row r="18" spans="2:22" ht="19.5" customHeight="1">
      <c r="B18" s="279"/>
      <c r="C18" s="279"/>
      <c r="D18" s="279"/>
      <c r="E18" s="279"/>
      <c r="F18" s="279"/>
      <c r="G18" s="279"/>
      <c r="H18" s="279"/>
      <c r="I18" s="279"/>
      <c r="K18" s="159"/>
      <c r="L18" s="160"/>
      <c r="M18" s="282"/>
      <c r="N18" s="282"/>
      <c r="O18" s="282"/>
      <c r="P18" s="161"/>
      <c r="Q18" s="283"/>
      <c r="R18" s="283"/>
      <c r="S18" s="159"/>
      <c r="T18" s="159"/>
      <c r="U18" s="159"/>
      <c r="V18" s="160"/>
    </row>
    <row r="19" spans="2:22" ht="21.75" customHeight="1">
      <c r="B19" s="279"/>
      <c r="C19" s="279"/>
      <c r="D19" s="279"/>
      <c r="E19" s="279"/>
      <c r="F19" s="279"/>
      <c r="G19" s="279"/>
      <c r="H19" s="279"/>
      <c r="I19" s="279"/>
      <c r="Q19" s="162"/>
      <c r="R19" s="162"/>
      <c r="S19" s="162"/>
      <c r="T19" s="162"/>
      <c r="U19" s="162"/>
    </row>
    <row r="20" spans="2:22" ht="3.75" customHeight="1" thickBot="1">
      <c r="B20" s="280"/>
      <c r="C20" s="280"/>
      <c r="D20" s="280"/>
      <c r="E20" s="280"/>
      <c r="F20" s="280"/>
      <c r="G20" s="280"/>
      <c r="H20" s="280"/>
      <c r="I20" s="280"/>
    </row>
  </sheetData>
  <sheetProtection password="A38F" sheet="1" objects="1" scenarios="1"/>
  <mergeCells count="34">
    <mergeCell ref="B6:F6"/>
    <mergeCell ref="B5:I5"/>
    <mergeCell ref="B7:I7"/>
    <mergeCell ref="T11:U11"/>
    <mergeCell ref="K12:S12"/>
    <mergeCell ref="T12:U12"/>
    <mergeCell ref="B14:I14"/>
    <mergeCell ref="K13:U14"/>
    <mergeCell ref="B15:I20"/>
    <mergeCell ref="K15:U17"/>
    <mergeCell ref="M18:O18"/>
    <mergeCell ref="Q18:R18"/>
    <mergeCell ref="B8:G8"/>
    <mergeCell ref="H8:I8"/>
    <mergeCell ref="K7:S7"/>
    <mergeCell ref="T7:U7"/>
    <mergeCell ref="B9:I13"/>
    <mergeCell ref="K8:S9"/>
    <mergeCell ref="T8:U9"/>
    <mergeCell ref="K10:S10"/>
    <mergeCell ref="T10:U10"/>
    <mergeCell ref="K11:S11"/>
    <mergeCell ref="K5:S5"/>
    <mergeCell ref="T5:U5"/>
    <mergeCell ref="K6:S6"/>
    <mergeCell ref="T6:U6"/>
    <mergeCell ref="B1:U1"/>
    <mergeCell ref="B2:I2"/>
    <mergeCell ref="K2:S3"/>
    <mergeCell ref="T2:U3"/>
    <mergeCell ref="B3:I3"/>
    <mergeCell ref="B4:I4"/>
    <mergeCell ref="K4:S4"/>
    <mergeCell ref="T4:U4"/>
  </mergeCells>
  <hyperlinks>
    <hyperlink ref="B3" r:id="rId1" location="'إدخال البيانات'!D2" display="المخصص"/>
    <hyperlink ref="H8" location="الإستمارة!Q1" display="الإستمارة وإطبع منها أربعة نسخ"/>
    <hyperlink ref="B3:C3" location="'إدخال البيانات'!D2" display="اضغط هنا"/>
    <hyperlink ref="B3:I3" location="'إدخال البيانات'!B2" display="تملئ صفحة إدخال البيانات بالمعلومات المطلوبة وبشكل دقيق وصحيح"/>
    <hyperlink ref="B4:I4" location="'اختيار المقررات'!E1" display="الانتقال إلى صفحة اختيار المقررات"/>
    <hyperlink ref="H8:I8" location="الإستمارة!Q1" display="الإستمارة وإطبع منها أربعة نسخ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4"/>
  <sheetViews>
    <sheetView rightToLeft="1" workbookViewId="0">
      <selection activeCell="B3" sqref="B3"/>
    </sheetView>
  </sheetViews>
  <sheetFormatPr defaultRowHeight="14.25"/>
  <cols>
    <col min="1" max="4" width="17.75" customWidth="1"/>
  </cols>
  <sheetData>
    <row r="1" spans="1:4" s="221" customFormat="1" ht="27.75" customHeight="1">
      <c r="A1" s="222" t="s">
        <v>55</v>
      </c>
      <c r="B1" s="223" t="s">
        <v>66</v>
      </c>
      <c r="C1" s="223" t="s">
        <v>56</v>
      </c>
      <c r="D1" s="224" t="s">
        <v>57</v>
      </c>
    </row>
    <row r="2" spans="1:4" s="221" customFormat="1" ht="27.75" customHeight="1">
      <c r="A2" s="225" t="s">
        <v>431</v>
      </c>
      <c r="B2" s="226" t="s">
        <v>605</v>
      </c>
      <c r="C2" s="226" t="s">
        <v>78</v>
      </c>
      <c r="D2" s="227" t="s">
        <v>311</v>
      </c>
    </row>
    <row r="3" spans="1:4" s="221" customFormat="1" ht="27.75" customHeight="1">
      <c r="A3" s="225" t="s">
        <v>432</v>
      </c>
      <c r="B3" s="226" t="s">
        <v>282</v>
      </c>
      <c r="C3" s="226" t="s">
        <v>76</v>
      </c>
      <c r="D3" s="227" t="s">
        <v>257</v>
      </c>
    </row>
    <row r="4" spans="1:4" s="221" customFormat="1" ht="27.75" customHeight="1">
      <c r="A4" s="225" t="s">
        <v>433</v>
      </c>
      <c r="B4" s="226" t="s">
        <v>606</v>
      </c>
      <c r="C4" s="226" t="s">
        <v>76</v>
      </c>
      <c r="D4" s="227" t="s">
        <v>286</v>
      </c>
    </row>
    <row r="5" spans="1:4" s="221" customFormat="1" ht="27.75" customHeight="1">
      <c r="A5" s="225" t="s">
        <v>434</v>
      </c>
      <c r="B5" s="226" t="s">
        <v>607</v>
      </c>
      <c r="C5" s="226" t="s">
        <v>120</v>
      </c>
      <c r="D5" s="227" t="s">
        <v>269</v>
      </c>
    </row>
    <row r="6" spans="1:4" s="221" customFormat="1" ht="27.75" customHeight="1">
      <c r="A6" s="225" t="s">
        <v>435</v>
      </c>
      <c r="B6" s="226" t="s">
        <v>300</v>
      </c>
      <c r="C6" s="226" t="s">
        <v>122</v>
      </c>
      <c r="D6" s="227" t="s">
        <v>301</v>
      </c>
    </row>
    <row r="7" spans="1:4" s="221" customFormat="1" ht="27.75" customHeight="1">
      <c r="A7" s="225" t="s">
        <v>436</v>
      </c>
      <c r="B7" s="226" t="s">
        <v>305</v>
      </c>
      <c r="C7" s="226" t="s">
        <v>83</v>
      </c>
      <c r="D7" s="227" t="s">
        <v>266</v>
      </c>
    </row>
    <row r="8" spans="1:4" s="221" customFormat="1" ht="27.75" customHeight="1">
      <c r="A8" s="225" t="s">
        <v>437</v>
      </c>
      <c r="B8" s="226" t="s">
        <v>608</v>
      </c>
      <c r="C8" s="226" t="s">
        <v>121</v>
      </c>
      <c r="D8" s="227" t="s">
        <v>309</v>
      </c>
    </row>
    <row r="9" spans="1:4" s="221" customFormat="1" ht="27.75" customHeight="1">
      <c r="A9" s="225" t="s">
        <v>438</v>
      </c>
      <c r="B9" s="226" t="s">
        <v>609</v>
      </c>
      <c r="C9" s="226" t="s">
        <v>158</v>
      </c>
      <c r="D9" s="227" t="s">
        <v>248</v>
      </c>
    </row>
    <row r="10" spans="1:4" s="221" customFormat="1" ht="27.75" customHeight="1">
      <c r="A10" s="225" t="s">
        <v>439</v>
      </c>
      <c r="B10" s="226" t="s">
        <v>610</v>
      </c>
      <c r="C10" s="226" t="s">
        <v>97</v>
      </c>
      <c r="D10" s="227" t="s">
        <v>237</v>
      </c>
    </row>
    <row r="11" spans="1:4" s="221" customFormat="1" ht="27.75" customHeight="1">
      <c r="A11" s="225" t="s">
        <v>440</v>
      </c>
      <c r="B11" s="226" t="s">
        <v>611</v>
      </c>
      <c r="C11" s="226" t="s">
        <v>76</v>
      </c>
      <c r="D11" s="227" t="s">
        <v>279</v>
      </c>
    </row>
    <row r="12" spans="1:4" s="221" customFormat="1" ht="27.75" customHeight="1">
      <c r="A12" s="225" t="s">
        <v>441</v>
      </c>
      <c r="B12" s="226" t="s">
        <v>612</v>
      </c>
      <c r="C12" s="226" t="s">
        <v>99</v>
      </c>
      <c r="D12" s="227" t="s">
        <v>262</v>
      </c>
    </row>
    <row r="13" spans="1:4" s="221" customFormat="1" ht="27.75" customHeight="1">
      <c r="A13" s="225" t="s">
        <v>442</v>
      </c>
      <c r="B13" s="226" t="s">
        <v>613</v>
      </c>
      <c r="C13" s="226" t="s">
        <v>92</v>
      </c>
      <c r="D13" s="227" t="s">
        <v>244</v>
      </c>
    </row>
    <row r="14" spans="1:4" s="221" customFormat="1" ht="27.75" customHeight="1">
      <c r="A14" s="225" t="s">
        <v>443</v>
      </c>
      <c r="B14" s="226" t="s">
        <v>614</v>
      </c>
      <c r="C14" s="226" t="s">
        <v>117</v>
      </c>
      <c r="D14" s="227" t="s">
        <v>277</v>
      </c>
    </row>
    <row r="15" spans="1:4" s="221" customFormat="1" ht="27.75" customHeight="1">
      <c r="A15" s="225" t="s">
        <v>444</v>
      </c>
      <c r="B15" s="226" t="s">
        <v>615</v>
      </c>
      <c r="C15" s="226" t="s">
        <v>108</v>
      </c>
      <c r="D15" s="227" t="s">
        <v>616</v>
      </c>
    </row>
    <row r="16" spans="1:4" s="221" customFormat="1" ht="27.75" customHeight="1">
      <c r="A16" s="225" t="s">
        <v>445</v>
      </c>
      <c r="B16" s="226" t="s">
        <v>617</v>
      </c>
      <c r="C16" s="226" t="s">
        <v>148</v>
      </c>
      <c r="D16" s="227" t="s">
        <v>267</v>
      </c>
    </row>
    <row r="17" spans="1:4" s="221" customFormat="1" ht="27.75" customHeight="1">
      <c r="A17" s="225" t="s">
        <v>446</v>
      </c>
      <c r="B17" s="226" t="s">
        <v>618</v>
      </c>
      <c r="C17" s="226" t="s">
        <v>76</v>
      </c>
      <c r="D17" s="227" t="s">
        <v>274</v>
      </c>
    </row>
    <row r="18" spans="1:4" s="221" customFormat="1" ht="27.75" customHeight="1">
      <c r="A18" s="225" t="s">
        <v>447</v>
      </c>
      <c r="B18" s="226" t="s">
        <v>619</v>
      </c>
      <c r="C18" s="226" t="s">
        <v>80</v>
      </c>
      <c r="D18" s="227" t="s">
        <v>275</v>
      </c>
    </row>
    <row r="19" spans="1:4" s="221" customFormat="1" ht="27.75" customHeight="1">
      <c r="A19" s="225" t="s">
        <v>449</v>
      </c>
      <c r="B19" s="226" t="s">
        <v>620</v>
      </c>
      <c r="C19" s="226" t="s">
        <v>96</v>
      </c>
      <c r="D19" s="227" t="s">
        <v>237</v>
      </c>
    </row>
    <row r="20" spans="1:4" s="221" customFormat="1" ht="27.75" customHeight="1">
      <c r="A20" s="225" t="s">
        <v>450</v>
      </c>
      <c r="B20" s="226" t="s">
        <v>621</v>
      </c>
      <c r="C20" s="226" t="s">
        <v>81</v>
      </c>
      <c r="D20" s="227" t="s">
        <v>622</v>
      </c>
    </row>
    <row r="21" spans="1:4" s="221" customFormat="1" ht="27.75" customHeight="1">
      <c r="A21" s="225" t="s">
        <v>454</v>
      </c>
      <c r="B21" s="226" t="s">
        <v>623</v>
      </c>
      <c r="C21" s="226" t="s">
        <v>134</v>
      </c>
      <c r="D21" s="227" t="s">
        <v>296</v>
      </c>
    </row>
    <row r="22" spans="1:4" s="221" customFormat="1" ht="27.75" customHeight="1">
      <c r="A22" s="225" t="s">
        <v>455</v>
      </c>
      <c r="B22" s="226" t="s">
        <v>624</v>
      </c>
      <c r="C22" s="226" t="s">
        <v>625</v>
      </c>
      <c r="D22" s="227" t="s">
        <v>252</v>
      </c>
    </row>
    <row r="23" spans="1:4" s="221" customFormat="1" ht="27.75" customHeight="1">
      <c r="A23" s="225" t="s">
        <v>456</v>
      </c>
      <c r="B23" s="226" t="s">
        <v>626</v>
      </c>
      <c r="C23" s="226" t="s">
        <v>142</v>
      </c>
      <c r="D23" s="227" t="s">
        <v>627</v>
      </c>
    </row>
    <row r="24" spans="1:4" s="221" customFormat="1" ht="27.75" customHeight="1">
      <c r="A24" s="225" t="s">
        <v>458</v>
      </c>
      <c r="B24" s="226" t="s">
        <v>628</v>
      </c>
      <c r="C24" s="226" t="s">
        <v>97</v>
      </c>
      <c r="D24" s="227" t="s">
        <v>252</v>
      </c>
    </row>
    <row r="25" spans="1:4" s="221" customFormat="1" ht="27.75" customHeight="1">
      <c r="A25" s="225" t="s">
        <v>459</v>
      </c>
      <c r="B25" s="226" t="s">
        <v>629</v>
      </c>
      <c r="C25" s="226" t="s">
        <v>630</v>
      </c>
      <c r="D25" s="227" t="s">
        <v>631</v>
      </c>
    </row>
    <row r="26" spans="1:4" s="221" customFormat="1" ht="27.75" customHeight="1">
      <c r="A26" s="225" t="s">
        <v>460</v>
      </c>
      <c r="B26" s="226" t="s">
        <v>635</v>
      </c>
      <c r="C26" s="226" t="s">
        <v>313</v>
      </c>
      <c r="D26" s="227" t="s">
        <v>306</v>
      </c>
    </row>
    <row r="27" spans="1:4" s="221" customFormat="1" ht="27.75" customHeight="1">
      <c r="A27" s="225" t="s">
        <v>462</v>
      </c>
      <c r="B27" s="226" t="s">
        <v>632</v>
      </c>
      <c r="C27" s="226" t="s">
        <v>120</v>
      </c>
      <c r="D27" s="227" t="s">
        <v>303</v>
      </c>
    </row>
    <row r="28" spans="1:4" s="221" customFormat="1" ht="27.75" customHeight="1">
      <c r="A28" s="225" t="s">
        <v>463</v>
      </c>
      <c r="B28" s="226" t="s">
        <v>633</v>
      </c>
      <c r="C28" s="226" t="s">
        <v>74</v>
      </c>
      <c r="D28" s="227" t="s">
        <v>634</v>
      </c>
    </row>
    <row r="29" spans="1:4" s="221" customFormat="1" ht="27.75" customHeight="1">
      <c r="A29" s="225" t="s">
        <v>464</v>
      </c>
      <c r="B29" s="226" t="s">
        <v>636</v>
      </c>
      <c r="C29" s="226" t="s">
        <v>637</v>
      </c>
      <c r="D29" s="227" t="s">
        <v>284</v>
      </c>
    </row>
    <row r="30" spans="1:4" s="221" customFormat="1" ht="27.75" customHeight="1">
      <c r="A30" s="225" t="s">
        <v>465</v>
      </c>
      <c r="B30" s="226" t="s">
        <v>638</v>
      </c>
      <c r="C30" s="226" t="s">
        <v>111</v>
      </c>
      <c r="D30" s="227" t="s">
        <v>257</v>
      </c>
    </row>
    <row r="31" spans="1:4" s="221" customFormat="1" ht="27.75" customHeight="1">
      <c r="A31" s="225" t="s">
        <v>466</v>
      </c>
      <c r="B31" s="226" t="s">
        <v>641</v>
      </c>
      <c r="C31" s="226" t="s">
        <v>76</v>
      </c>
      <c r="D31" s="227" t="s">
        <v>316</v>
      </c>
    </row>
    <row r="32" spans="1:4" s="221" customFormat="1" ht="27.75" customHeight="1">
      <c r="A32" s="225" t="s">
        <v>467</v>
      </c>
      <c r="B32" s="226" t="s">
        <v>639</v>
      </c>
      <c r="C32" s="226" t="s">
        <v>106</v>
      </c>
      <c r="D32" s="227" t="s">
        <v>262</v>
      </c>
    </row>
    <row r="33" spans="1:4" s="221" customFormat="1" ht="27.75" customHeight="1">
      <c r="A33" s="225" t="s">
        <v>468</v>
      </c>
      <c r="B33" s="226" t="s">
        <v>640</v>
      </c>
      <c r="C33" s="226" t="s">
        <v>131</v>
      </c>
      <c r="D33" s="227" t="s">
        <v>297</v>
      </c>
    </row>
    <row r="34" spans="1:4" s="221" customFormat="1" ht="27.75" customHeight="1">
      <c r="A34" s="225" t="s">
        <v>469</v>
      </c>
      <c r="B34" s="226" t="s">
        <v>642</v>
      </c>
      <c r="C34" s="226" t="s">
        <v>260</v>
      </c>
      <c r="D34" s="227" t="s">
        <v>274</v>
      </c>
    </row>
    <row r="35" spans="1:4" s="221" customFormat="1" ht="27.75" customHeight="1">
      <c r="A35" s="225" t="s">
        <v>470</v>
      </c>
      <c r="B35" s="226" t="s">
        <v>643</v>
      </c>
      <c r="C35" s="226" t="s">
        <v>127</v>
      </c>
      <c r="D35" s="227" t="s">
        <v>644</v>
      </c>
    </row>
    <row r="36" spans="1:4" s="221" customFormat="1" ht="27.75" customHeight="1">
      <c r="A36" s="225" t="s">
        <v>471</v>
      </c>
      <c r="B36" s="226" t="s">
        <v>645</v>
      </c>
      <c r="C36" s="226" t="s">
        <v>112</v>
      </c>
      <c r="D36" s="227" t="s">
        <v>249</v>
      </c>
    </row>
    <row r="37" spans="1:4" s="221" customFormat="1" ht="27.75" customHeight="1">
      <c r="A37" s="225" t="s">
        <v>472</v>
      </c>
      <c r="B37" s="226" t="s">
        <v>646</v>
      </c>
      <c r="C37" s="226" t="s">
        <v>122</v>
      </c>
      <c r="D37" s="227" t="s">
        <v>327</v>
      </c>
    </row>
    <row r="38" spans="1:4" s="221" customFormat="1" ht="27.75" customHeight="1">
      <c r="A38" s="225" t="s">
        <v>473</v>
      </c>
      <c r="B38" s="226" t="s">
        <v>647</v>
      </c>
      <c r="C38" s="226" t="s">
        <v>154</v>
      </c>
      <c r="D38" s="227" t="s">
        <v>279</v>
      </c>
    </row>
    <row r="39" spans="1:4" s="221" customFormat="1" ht="27.75" customHeight="1">
      <c r="A39" s="225" t="s">
        <v>474</v>
      </c>
      <c r="B39" s="226" t="s">
        <v>648</v>
      </c>
      <c r="C39" s="226" t="s">
        <v>108</v>
      </c>
      <c r="D39" s="227" t="s">
        <v>287</v>
      </c>
    </row>
    <row r="40" spans="1:4" s="221" customFormat="1" ht="27.75" customHeight="1">
      <c r="A40" s="225" t="s">
        <v>475</v>
      </c>
      <c r="B40" s="226" t="s">
        <v>649</v>
      </c>
      <c r="C40" s="226" t="s">
        <v>288</v>
      </c>
      <c r="D40" s="227" t="s">
        <v>256</v>
      </c>
    </row>
    <row r="41" spans="1:4" s="221" customFormat="1" ht="27.75" customHeight="1">
      <c r="A41" s="225" t="s">
        <v>476</v>
      </c>
      <c r="B41" s="226" t="s">
        <v>650</v>
      </c>
      <c r="C41" s="226" t="s">
        <v>101</v>
      </c>
      <c r="D41" s="227" t="s">
        <v>242</v>
      </c>
    </row>
    <row r="42" spans="1:4" s="221" customFormat="1" ht="27.75" customHeight="1">
      <c r="A42" s="225" t="s">
        <v>477</v>
      </c>
      <c r="B42" s="226" t="s">
        <v>651</v>
      </c>
      <c r="C42" s="226" t="s">
        <v>100</v>
      </c>
      <c r="D42" s="227" t="s">
        <v>280</v>
      </c>
    </row>
    <row r="43" spans="1:4" s="221" customFormat="1" ht="27.75" customHeight="1">
      <c r="A43" s="225" t="s">
        <v>479</v>
      </c>
      <c r="B43" s="226" t="s">
        <v>652</v>
      </c>
      <c r="C43" s="226" t="s">
        <v>97</v>
      </c>
      <c r="D43" s="227" t="s">
        <v>316</v>
      </c>
    </row>
    <row r="44" spans="1:4" s="221" customFormat="1" ht="27.75" customHeight="1">
      <c r="A44" s="225" t="s">
        <v>480</v>
      </c>
      <c r="B44" s="226" t="s">
        <v>653</v>
      </c>
      <c r="C44" s="226" t="s">
        <v>76</v>
      </c>
      <c r="D44" s="227" t="s">
        <v>278</v>
      </c>
    </row>
    <row r="45" spans="1:4" s="221" customFormat="1" ht="27.75" customHeight="1">
      <c r="A45" s="225" t="s">
        <v>481</v>
      </c>
      <c r="B45" s="226" t="s">
        <v>654</v>
      </c>
      <c r="C45" s="226" t="s">
        <v>109</v>
      </c>
      <c r="D45" s="227" t="s">
        <v>270</v>
      </c>
    </row>
    <row r="46" spans="1:4" s="221" customFormat="1" ht="27.75" customHeight="1">
      <c r="A46" s="225" t="s">
        <v>482</v>
      </c>
      <c r="B46" s="226" t="s">
        <v>655</v>
      </c>
      <c r="C46" s="226" t="s">
        <v>656</v>
      </c>
      <c r="D46" s="227" t="s">
        <v>297</v>
      </c>
    </row>
    <row r="47" spans="1:4" s="221" customFormat="1" ht="27.75" customHeight="1">
      <c r="A47" s="225" t="s">
        <v>483</v>
      </c>
      <c r="B47" s="226" t="s">
        <v>657</v>
      </c>
      <c r="C47" s="226" t="s">
        <v>658</v>
      </c>
      <c r="D47" s="227" t="s">
        <v>659</v>
      </c>
    </row>
    <row r="48" spans="1:4" s="221" customFormat="1" ht="27.75" customHeight="1">
      <c r="A48" s="225" t="s">
        <v>485</v>
      </c>
      <c r="B48" s="226" t="s">
        <v>660</v>
      </c>
      <c r="C48" s="226" t="s">
        <v>77</v>
      </c>
      <c r="D48" s="227" t="s">
        <v>266</v>
      </c>
    </row>
    <row r="49" spans="1:4" s="221" customFormat="1" ht="27.75" customHeight="1">
      <c r="A49" s="225" t="s">
        <v>486</v>
      </c>
      <c r="B49" s="226" t="s">
        <v>661</v>
      </c>
      <c r="C49" s="226" t="s">
        <v>81</v>
      </c>
      <c r="D49" s="227" t="s">
        <v>255</v>
      </c>
    </row>
    <row r="50" spans="1:4" s="221" customFormat="1" ht="27.75" customHeight="1">
      <c r="A50" s="225" t="s">
        <v>487</v>
      </c>
      <c r="B50" s="226" t="s">
        <v>662</v>
      </c>
      <c r="C50" s="226" t="s">
        <v>122</v>
      </c>
      <c r="D50" s="227" t="s">
        <v>663</v>
      </c>
    </row>
    <row r="51" spans="1:4" s="221" customFormat="1" ht="27.75" customHeight="1">
      <c r="A51" s="225" t="s">
        <v>488</v>
      </c>
      <c r="B51" s="226" t="s">
        <v>664</v>
      </c>
      <c r="C51" s="226" t="s">
        <v>79</v>
      </c>
      <c r="D51" s="227" t="s">
        <v>665</v>
      </c>
    </row>
    <row r="52" spans="1:4" s="221" customFormat="1" ht="27.75" customHeight="1">
      <c r="A52" s="225" t="s">
        <v>489</v>
      </c>
      <c r="B52" s="226" t="s">
        <v>666</v>
      </c>
      <c r="C52" s="226" t="s">
        <v>70</v>
      </c>
      <c r="D52" s="227" t="s">
        <v>269</v>
      </c>
    </row>
    <row r="53" spans="1:4" s="221" customFormat="1" ht="27.75" customHeight="1">
      <c r="A53" s="225" t="s">
        <v>490</v>
      </c>
      <c r="B53" s="226" t="s">
        <v>667</v>
      </c>
      <c r="C53" s="226" t="s">
        <v>132</v>
      </c>
      <c r="D53" s="227" t="s">
        <v>668</v>
      </c>
    </row>
    <row r="54" spans="1:4" s="221" customFormat="1" ht="27.75" customHeight="1">
      <c r="A54" s="225" t="s">
        <v>492</v>
      </c>
      <c r="B54" s="226" t="s">
        <v>669</v>
      </c>
      <c r="C54" s="226" t="s">
        <v>77</v>
      </c>
      <c r="D54" s="227" t="s">
        <v>268</v>
      </c>
    </row>
    <row r="55" spans="1:4" s="221" customFormat="1" ht="27.75" customHeight="1">
      <c r="A55" s="225" t="s">
        <v>493</v>
      </c>
      <c r="B55" s="226" t="s">
        <v>670</v>
      </c>
      <c r="C55" s="226" t="s">
        <v>74</v>
      </c>
      <c r="D55" s="227" t="s">
        <v>671</v>
      </c>
    </row>
    <row r="56" spans="1:4" s="221" customFormat="1" ht="27.75" customHeight="1">
      <c r="A56" s="225" t="s">
        <v>494</v>
      </c>
      <c r="B56" s="226" t="s">
        <v>673</v>
      </c>
      <c r="C56" s="226" t="s">
        <v>83</v>
      </c>
      <c r="D56" s="227" t="s">
        <v>245</v>
      </c>
    </row>
    <row r="57" spans="1:4" s="221" customFormat="1" ht="27.75" customHeight="1">
      <c r="A57" s="225" t="s">
        <v>496</v>
      </c>
      <c r="B57" s="226" t="s">
        <v>672</v>
      </c>
      <c r="C57" s="226" t="s">
        <v>113</v>
      </c>
      <c r="D57" s="227" t="s">
        <v>302</v>
      </c>
    </row>
    <row r="58" spans="1:4" s="221" customFormat="1" ht="27.75" customHeight="1">
      <c r="A58" s="225" t="s">
        <v>498</v>
      </c>
      <c r="B58" s="226" t="s">
        <v>674</v>
      </c>
      <c r="C58" s="226" t="s">
        <v>325</v>
      </c>
      <c r="D58" s="227" t="s">
        <v>244</v>
      </c>
    </row>
    <row r="59" spans="1:4" s="221" customFormat="1" ht="27.75" customHeight="1">
      <c r="A59" s="225" t="s">
        <v>500</v>
      </c>
      <c r="B59" s="226" t="s">
        <v>675</v>
      </c>
      <c r="C59" s="226" t="s">
        <v>143</v>
      </c>
      <c r="D59" s="227" t="s">
        <v>243</v>
      </c>
    </row>
    <row r="60" spans="1:4" s="221" customFormat="1" ht="27.75" customHeight="1">
      <c r="A60" s="225" t="s">
        <v>501</v>
      </c>
      <c r="B60" s="226" t="s">
        <v>676</v>
      </c>
      <c r="C60" s="226" t="s">
        <v>110</v>
      </c>
      <c r="D60" s="227" t="s">
        <v>244</v>
      </c>
    </row>
    <row r="61" spans="1:4" s="221" customFormat="1" ht="27.75" customHeight="1">
      <c r="A61" s="225" t="s">
        <v>502</v>
      </c>
      <c r="B61" s="226" t="s">
        <v>324</v>
      </c>
      <c r="C61" s="226" t="s">
        <v>345</v>
      </c>
      <c r="D61" s="227" t="s">
        <v>259</v>
      </c>
    </row>
    <row r="62" spans="1:4" s="221" customFormat="1" ht="27.75" customHeight="1">
      <c r="A62" s="225" t="s">
        <v>503</v>
      </c>
      <c r="B62" s="226" t="s">
        <v>677</v>
      </c>
      <c r="C62" s="226" t="s">
        <v>127</v>
      </c>
      <c r="D62" s="227" t="s">
        <v>276</v>
      </c>
    </row>
    <row r="63" spans="1:4" s="221" customFormat="1" ht="27.75" customHeight="1">
      <c r="A63" s="225" t="s">
        <v>504</v>
      </c>
      <c r="B63" s="226" t="s">
        <v>678</v>
      </c>
      <c r="C63" s="226" t="s">
        <v>120</v>
      </c>
      <c r="D63" s="227" t="s">
        <v>246</v>
      </c>
    </row>
    <row r="64" spans="1:4" s="221" customFormat="1" ht="27.75" customHeight="1">
      <c r="A64" s="225" t="s">
        <v>506</v>
      </c>
      <c r="B64" s="226" t="s">
        <v>679</v>
      </c>
      <c r="C64" s="226" t="s">
        <v>76</v>
      </c>
      <c r="D64" s="227" t="s">
        <v>299</v>
      </c>
    </row>
    <row r="65" spans="1:4" s="221" customFormat="1" ht="27.75" customHeight="1">
      <c r="A65" s="225" t="s">
        <v>508</v>
      </c>
      <c r="B65" s="226" t="s">
        <v>680</v>
      </c>
      <c r="C65" s="226" t="s">
        <v>97</v>
      </c>
      <c r="D65" s="227" t="s">
        <v>283</v>
      </c>
    </row>
    <row r="66" spans="1:4" s="221" customFormat="1" ht="27.75" customHeight="1">
      <c r="A66" s="225" t="s">
        <v>509</v>
      </c>
      <c r="B66" s="226" t="s">
        <v>681</v>
      </c>
      <c r="C66" s="226" t="s">
        <v>86</v>
      </c>
      <c r="D66" s="227" t="s">
        <v>240</v>
      </c>
    </row>
    <row r="67" spans="1:4" s="221" customFormat="1" ht="27.75" customHeight="1">
      <c r="A67" s="225" t="s">
        <v>511</v>
      </c>
      <c r="B67" s="226" t="s">
        <v>682</v>
      </c>
      <c r="C67" s="226" t="s">
        <v>88</v>
      </c>
      <c r="D67" s="227" t="s">
        <v>268</v>
      </c>
    </row>
    <row r="68" spans="1:4" s="221" customFormat="1" ht="27.75" customHeight="1">
      <c r="A68" s="225" t="s">
        <v>513</v>
      </c>
      <c r="B68" s="226" t="s">
        <v>684</v>
      </c>
      <c r="C68" s="226" t="s">
        <v>76</v>
      </c>
      <c r="D68" s="227" t="s">
        <v>277</v>
      </c>
    </row>
    <row r="69" spans="1:4" s="221" customFormat="1" ht="27.75" customHeight="1">
      <c r="A69" s="225" t="s">
        <v>516</v>
      </c>
      <c r="B69" s="226" t="s">
        <v>685</v>
      </c>
      <c r="C69" s="226" t="s">
        <v>107</v>
      </c>
      <c r="D69" s="227" t="s">
        <v>296</v>
      </c>
    </row>
    <row r="70" spans="1:4" s="221" customFormat="1" ht="27.75" customHeight="1">
      <c r="A70" s="225" t="s">
        <v>517</v>
      </c>
      <c r="B70" s="226" t="s">
        <v>683</v>
      </c>
      <c r="C70" s="226" t="s">
        <v>129</v>
      </c>
      <c r="D70" s="227" t="s">
        <v>255</v>
      </c>
    </row>
    <row r="71" spans="1:4" s="221" customFormat="1" ht="27.75" customHeight="1">
      <c r="A71" s="225" t="s">
        <v>518</v>
      </c>
      <c r="B71" s="226" t="s">
        <v>686</v>
      </c>
      <c r="C71" s="226" t="s">
        <v>76</v>
      </c>
      <c r="D71" s="227" t="s">
        <v>298</v>
      </c>
    </row>
    <row r="72" spans="1:4" s="221" customFormat="1" ht="27.75" customHeight="1">
      <c r="A72" s="225" t="s">
        <v>519</v>
      </c>
      <c r="B72" s="226" t="s">
        <v>687</v>
      </c>
      <c r="C72" s="226" t="s">
        <v>87</v>
      </c>
      <c r="D72" s="227" t="s">
        <v>240</v>
      </c>
    </row>
    <row r="73" spans="1:4" s="221" customFormat="1" ht="27.75" customHeight="1">
      <c r="A73" s="225" t="s">
        <v>520</v>
      </c>
      <c r="B73" s="226" t="s">
        <v>688</v>
      </c>
      <c r="C73" s="226" t="s">
        <v>689</v>
      </c>
      <c r="D73" s="227" t="s">
        <v>690</v>
      </c>
    </row>
    <row r="74" spans="1:4" s="221" customFormat="1" ht="27.75" customHeight="1">
      <c r="A74" s="225" t="s">
        <v>522</v>
      </c>
      <c r="B74" s="226" t="s">
        <v>691</v>
      </c>
      <c r="C74" s="226" t="s">
        <v>82</v>
      </c>
      <c r="D74" s="227" t="s">
        <v>242</v>
      </c>
    </row>
    <row r="75" spans="1:4" s="221" customFormat="1" ht="27.75" customHeight="1">
      <c r="A75" s="225" t="s">
        <v>523</v>
      </c>
      <c r="B75" s="226" t="s">
        <v>692</v>
      </c>
      <c r="C75" s="226" t="s">
        <v>76</v>
      </c>
      <c r="D75" s="227" t="s">
        <v>105</v>
      </c>
    </row>
    <row r="76" spans="1:4" s="221" customFormat="1" ht="27.75" customHeight="1">
      <c r="A76" s="225" t="s">
        <v>524</v>
      </c>
      <c r="B76" s="226" t="s">
        <v>693</v>
      </c>
      <c r="C76" s="226" t="s">
        <v>119</v>
      </c>
      <c r="D76" s="227" t="s">
        <v>292</v>
      </c>
    </row>
    <row r="77" spans="1:4" s="221" customFormat="1" ht="27.75" customHeight="1">
      <c r="A77" s="225" t="s">
        <v>525</v>
      </c>
      <c r="B77" s="226" t="s">
        <v>694</v>
      </c>
      <c r="C77" s="226" t="s">
        <v>106</v>
      </c>
      <c r="D77" s="227" t="s">
        <v>151</v>
      </c>
    </row>
    <row r="78" spans="1:4" s="221" customFormat="1" ht="27.75" customHeight="1">
      <c r="A78" s="225" t="s">
        <v>527</v>
      </c>
      <c r="B78" s="226" t="s">
        <v>695</v>
      </c>
      <c r="C78" s="226" t="s">
        <v>696</v>
      </c>
      <c r="D78" s="227" t="s">
        <v>281</v>
      </c>
    </row>
    <row r="79" spans="1:4" s="221" customFormat="1" ht="27.75" customHeight="1">
      <c r="A79" s="225" t="s">
        <v>528</v>
      </c>
      <c r="B79" s="226" t="s">
        <v>697</v>
      </c>
      <c r="C79" s="226" t="s">
        <v>135</v>
      </c>
      <c r="D79" s="227" t="s">
        <v>310</v>
      </c>
    </row>
    <row r="80" spans="1:4" s="221" customFormat="1" ht="27.75" customHeight="1">
      <c r="A80" s="225" t="s">
        <v>529</v>
      </c>
      <c r="B80" s="226" t="s">
        <v>698</v>
      </c>
      <c r="C80" s="226" t="s">
        <v>137</v>
      </c>
      <c r="D80" s="227" t="s">
        <v>349</v>
      </c>
    </row>
    <row r="81" spans="1:4" s="221" customFormat="1" ht="27.75" customHeight="1">
      <c r="A81" s="225" t="s">
        <v>530</v>
      </c>
      <c r="B81" s="226" t="s">
        <v>699</v>
      </c>
      <c r="C81" s="226" t="s">
        <v>700</v>
      </c>
      <c r="D81" s="227" t="s">
        <v>271</v>
      </c>
    </row>
    <row r="82" spans="1:4" s="221" customFormat="1" ht="27.75" customHeight="1">
      <c r="A82" s="225" t="s">
        <v>531</v>
      </c>
      <c r="B82" s="226" t="s">
        <v>701</v>
      </c>
      <c r="C82" s="226" t="s">
        <v>106</v>
      </c>
      <c r="D82" s="227" t="s">
        <v>329</v>
      </c>
    </row>
    <row r="83" spans="1:4" s="221" customFormat="1" ht="27.75" customHeight="1">
      <c r="A83" s="225" t="s">
        <v>532</v>
      </c>
      <c r="B83" s="226" t="s">
        <v>702</v>
      </c>
      <c r="C83" s="226" t="s">
        <v>85</v>
      </c>
      <c r="D83" s="227" t="s">
        <v>308</v>
      </c>
    </row>
    <row r="84" spans="1:4" s="221" customFormat="1" ht="27.75" customHeight="1">
      <c r="A84" s="225" t="s">
        <v>533</v>
      </c>
      <c r="B84" s="226" t="s">
        <v>703</v>
      </c>
      <c r="C84" s="226" t="s">
        <v>95</v>
      </c>
      <c r="D84" s="227" t="s">
        <v>245</v>
      </c>
    </row>
    <row r="85" spans="1:4" s="221" customFormat="1" ht="27.75" customHeight="1">
      <c r="A85" s="225" t="s">
        <v>534</v>
      </c>
      <c r="B85" s="226" t="s">
        <v>704</v>
      </c>
      <c r="C85" s="226" t="s">
        <v>74</v>
      </c>
      <c r="D85" s="227" t="s">
        <v>242</v>
      </c>
    </row>
    <row r="86" spans="1:4" s="221" customFormat="1" ht="27.75" customHeight="1">
      <c r="A86" s="225" t="s">
        <v>535</v>
      </c>
      <c r="B86" s="226" t="s">
        <v>705</v>
      </c>
      <c r="C86" s="226" t="s">
        <v>91</v>
      </c>
      <c r="D86" s="227" t="s">
        <v>323</v>
      </c>
    </row>
    <row r="87" spans="1:4" s="221" customFormat="1" ht="27.75" customHeight="1">
      <c r="A87" s="225" t="s">
        <v>537</v>
      </c>
      <c r="B87" s="226" t="s">
        <v>706</v>
      </c>
      <c r="C87" s="226" t="s">
        <v>260</v>
      </c>
      <c r="D87" s="227" t="s">
        <v>254</v>
      </c>
    </row>
    <row r="88" spans="1:4" s="221" customFormat="1" ht="27.75" customHeight="1">
      <c r="A88" s="225" t="s">
        <v>538</v>
      </c>
      <c r="B88" s="226" t="s">
        <v>346</v>
      </c>
      <c r="C88" s="226" t="s">
        <v>128</v>
      </c>
      <c r="D88" s="227" t="s">
        <v>249</v>
      </c>
    </row>
    <row r="89" spans="1:4" s="221" customFormat="1" ht="27.75" customHeight="1">
      <c r="A89" s="225" t="s">
        <v>539</v>
      </c>
      <c r="B89" s="226" t="s">
        <v>347</v>
      </c>
      <c r="C89" s="226" t="s">
        <v>81</v>
      </c>
      <c r="D89" s="227" t="s">
        <v>278</v>
      </c>
    </row>
    <row r="90" spans="1:4" s="221" customFormat="1" ht="27.75" customHeight="1">
      <c r="A90" s="225" t="s">
        <v>540</v>
      </c>
      <c r="B90" s="226" t="s">
        <v>707</v>
      </c>
      <c r="C90" s="226" t="s">
        <v>708</v>
      </c>
      <c r="D90" s="227" t="s">
        <v>709</v>
      </c>
    </row>
    <row r="91" spans="1:4" s="221" customFormat="1" ht="27.75" customHeight="1">
      <c r="A91" s="225" t="s">
        <v>541</v>
      </c>
      <c r="B91" s="226" t="s">
        <v>710</v>
      </c>
      <c r="C91" s="226" t="s">
        <v>94</v>
      </c>
      <c r="D91" s="227" t="s">
        <v>277</v>
      </c>
    </row>
    <row r="92" spans="1:4" s="221" customFormat="1" ht="27.75" customHeight="1">
      <c r="A92" s="225" t="s">
        <v>542</v>
      </c>
      <c r="B92" s="226" t="s">
        <v>712</v>
      </c>
      <c r="C92" s="226" t="s">
        <v>139</v>
      </c>
      <c r="D92" s="227" t="s">
        <v>713</v>
      </c>
    </row>
    <row r="93" spans="1:4" s="221" customFormat="1" ht="27.75" customHeight="1">
      <c r="A93" s="225" t="s">
        <v>543</v>
      </c>
      <c r="B93" s="226" t="s">
        <v>711</v>
      </c>
      <c r="C93" s="226" t="s">
        <v>106</v>
      </c>
      <c r="D93" s="227" t="s">
        <v>323</v>
      </c>
    </row>
    <row r="94" spans="1:4" s="221" customFormat="1" ht="27.75" customHeight="1">
      <c r="A94" s="225" t="s">
        <v>544</v>
      </c>
      <c r="B94" s="226" t="s">
        <v>714</v>
      </c>
      <c r="C94" s="226" t="s">
        <v>125</v>
      </c>
      <c r="D94" s="227" t="s">
        <v>715</v>
      </c>
    </row>
    <row r="95" spans="1:4" s="221" customFormat="1" ht="27.75" customHeight="1">
      <c r="A95" s="225" t="s">
        <v>545</v>
      </c>
      <c r="B95" s="226" t="s">
        <v>716</v>
      </c>
      <c r="C95" s="226" t="s">
        <v>161</v>
      </c>
      <c r="D95" s="227" t="s">
        <v>322</v>
      </c>
    </row>
    <row r="96" spans="1:4" s="221" customFormat="1" ht="27.75" customHeight="1">
      <c r="A96" s="225" t="s">
        <v>546</v>
      </c>
      <c r="B96" s="226" t="s">
        <v>717</v>
      </c>
      <c r="C96" s="226" t="s">
        <v>91</v>
      </c>
      <c r="D96" s="227" t="s">
        <v>319</v>
      </c>
    </row>
    <row r="97" spans="1:4" s="221" customFormat="1" ht="27.75" customHeight="1">
      <c r="A97" s="225" t="s">
        <v>547</v>
      </c>
      <c r="B97" s="226" t="s">
        <v>718</v>
      </c>
      <c r="C97" s="226" t="s">
        <v>95</v>
      </c>
      <c r="D97" s="227" t="s">
        <v>719</v>
      </c>
    </row>
    <row r="98" spans="1:4" s="221" customFormat="1" ht="27.75" customHeight="1">
      <c r="A98" s="225" t="s">
        <v>548</v>
      </c>
      <c r="B98" s="226" t="s">
        <v>720</v>
      </c>
      <c r="C98" s="226" t="s">
        <v>104</v>
      </c>
      <c r="D98" s="227" t="s">
        <v>240</v>
      </c>
    </row>
    <row r="99" spans="1:4" s="221" customFormat="1" ht="27.75" customHeight="1">
      <c r="A99" s="225" t="s">
        <v>550</v>
      </c>
      <c r="B99" s="226" t="s">
        <v>721</v>
      </c>
      <c r="C99" s="226" t="s">
        <v>80</v>
      </c>
      <c r="D99" s="227" t="s">
        <v>722</v>
      </c>
    </row>
    <row r="100" spans="1:4" s="221" customFormat="1" ht="27.75" customHeight="1">
      <c r="A100" s="225" t="s">
        <v>551</v>
      </c>
      <c r="B100" s="226" t="s">
        <v>723</v>
      </c>
      <c r="C100" s="226" t="s">
        <v>97</v>
      </c>
      <c r="D100" s="227" t="s">
        <v>724</v>
      </c>
    </row>
    <row r="101" spans="1:4" s="221" customFormat="1" ht="27.75" customHeight="1">
      <c r="A101" s="225" t="s">
        <v>552</v>
      </c>
      <c r="B101" s="226" t="s">
        <v>731</v>
      </c>
      <c r="C101" s="226" t="s">
        <v>89</v>
      </c>
      <c r="D101" s="227" t="s">
        <v>279</v>
      </c>
    </row>
    <row r="102" spans="1:4" s="221" customFormat="1" ht="27.75" customHeight="1">
      <c r="A102" s="225" t="s">
        <v>553</v>
      </c>
      <c r="B102" s="226" t="s">
        <v>727</v>
      </c>
      <c r="C102" s="226" t="s">
        <v>97</v>
      </c>
      <c r="D102" s="227" t="s">
        <v>239</v>
      </c>
    </row>
    <row r="103" spans="1:4" s="221" customFormat="1" ht="27.75" customHeight="1">
      <c r="A103" s="225" t="s">
        <v>554</v>
      </c>
      <c r="B103" s="226" t="s">
        <v>728</v>
      </c>
      <c r="C103" s="226" t="s">
        <v>72</v>
      </c>
      <c r="D103" s="227" t="s">
        <v>294</v>
      </c>
    </row>
    <row r="104" spans="1:4" s="221" customFormat="1" ht="27.75" customHeight="1">
      <c r="A104" s="225" t="s">
        <v>555</v>
      </c>
      <c r="B104" s="226" t="s">
        <v>725</v>
      </c>
      <c r="C104" s="226" t="s">
        <v>145</v>
      </c>
      <c r="D104" s="227" t="s">
        <v>153</v>
      </c>
    </row>
    <row r="105" spans="1:4" s="221" customFormat="1" ht="27.75" customHeight="1">
      <c r="A105" s="225" t="s">
        <v>556</v>
      </c>
      <c r="B105" s="226" t="s">
        <v>729</v>
      </c>
      <c r="C105" s="226" t="s">
        <v>730</v>
      </c>
      <c r="D105" s="227" t="s">
        <v>160</v>
      </c>
    </row>
    <row r="106" spans="1:4" s="221" customFormat="1" ht="27.75" customHeight="1">
      <c r="A106" s="225" t="s">
        <v>557</v>
      </c>
      <c r="B106" s="226" t="s">
        <v>726</v>
      </c>
      <c r="C106" s="226" t="s">
        <v>123</v>
      </c>
      <c r="D106" s="227" t="s">
        <v>277</v>
      </c>
    </row>
    <row r="107" spans="1:4" s="221" customFormat="1" ht="27.75" customHeight="1">
      <c r="A107" s="225" t="s">
        <v>559</v>
      </c>
      <c r="B107" s="226" t="s">
        <v>732</v>
      </c>
      <c r="C107" s="226" t="s">
        <v>78</v>
      </c>
      <c r="D107" s="227" t="s">
        <v>241</v>
      </c>
    </row>
    <row r="108" spans="1:4" s="221" customFormat="1" ht="27.75" customHeight="1">
      <c r="A108" s="225" t="s">
        <v>560</v>
      </c>
      <c r="B108" s="226" t="s">
        <v>733</v>
      </c>
      <c r="C108" s="226" t="s">
        <v>76</v>
      </c>
      <c r="D108" s="227" t="s">
        <v>734</v>
      </c>
    </row>
    <row r="109" spans="1:4" s="221" customFormat="1" ht="27.75" customHeight="1">
      <c r="A109" s="225" t="s">
        <v>561</v>
      </c>
      <c r="B109" s="226" t="s">
        <v>330</v>
      </c>
      <c r="C109" s="226" t="s">
        <v>348</v>
      </c>
      <c r="D109" s="227" t="s">
        <v>735</v>
      </c>
    </row>
    <row r="110" spans="1:4" s="221" customFormat="1" ht="27.75" customHeight="1">
      <c r="A110" s="225" t="s">
        <v>562</v>
      </c>
      <c r="B110" s="226" t="s">
        <v>736</v>
      </c>
      <c r="C110" s="226" t="s">
        <v>93</v>
      </c>
      <c r="D110" s="227" t="s">
        <v>255</v>
      </c>
    </row>
    <row r="111" spans="1:4" s="221" customFormat="1" ht="27.75" customHeight="1">
      <c r="A111" s="225" t="s">
        <v>563</v>
      </c>
      <c r="B111" s="226" t="s">
        <v>738</v>
      </c>
      <c r="C111" s="226" t="s">
        <v>75</v>
      </c>
      <c r="D111" s="227" t="s">
        <v>271</v>
      </c>
    </row>
    <row r="112" spans="1:4" s="221" customFormat="1" ht="27.75" customHeight="1">
      <c r="A112" s="225" t="s">
        <v>564</v>
      </c>
      <c r="B112" s="226" t="s">
        <v>737</v>
      </c>
      <c r="C112" s="226" t="s">
        <v>103</v>
      </c>
      <c r="D112" s="227" t="s">
        <v>285</v>
      </c>
    </row>
    <row r="113" spans="1:4" s="221" customFormat="1" ht="27.75" customHeight="1">
      <c r="A113" s="225" t="s">
        <v>565</v>
      </c>
      <c r="B113" s="226" t="s">
        <v>739</v>
      </c>
      <c r="C113" s="226" t="s">
        <v>152</v>
      </c>
      <c r="D113" s="227" t="s">
        <v>740</v>
      </c>
    </row>
    <row r="114" spans="1:4" s="221" customFormat="1" ht="27.75" customHeight="1">
      <c r="A114" s="225" t="s">
        <v>566</v>
      </c>
      <c r="B114" s="226" t="s">
        <v>742</v>
      </c>
      <c r="C114" s="226" t="s">
        <v>114</v>
      </c>
      <c r="D114" s="227" t="s">
        <v>273</v>
      </c>
    </row>
    <row r="115" spans="1:4" s="221" customFormat="1" ht="27.75" customHeight="1">
      <c r="A115" s="225" t="s">
        <v>567</v>
      </c>
      <c r="B115" s="226" t="s">
        <v>741</v>
      </c>
      <c r="C115" s="226" t="s">
        <v>122</v>
      </c>
      <c r="D115" s="227" t="s">
        <v>291</v>
      </c>
    </row>
    <row r="116" spans="1:4" s="221" customFormat="1" ht="27.75" customHeight="1">
      <c r="A116" s="225" t="s">
        <v>568</v>
      </c>
      <c r="B116" s="226" t="s">
        <v>745</v>
      </c>
      <c r="C116" s="226" t="s">
        <v>112</v>
      </c>
      <c r="D116" s="227" t="s">
        <v>304</v>
      </c>
    </row>
    <row r="117" spans="1:4" s="221" customFormat="1" ht="27.75" customHeight="1">
      <c r="A117" s="225" t="s">
        <v>569</v>
      </c>
      <c r="B117" s="226" t="s">
        <v>746</v>
      </c>
      <c r="C117" s="226" t="s">
        <v>116</v>
      </c>
      <c r="D117" s="227" t="s">
        <v>266</v>
      </c>
    </row>
    <row r="118" spans="1:4" s="221" customFormat="1" ht="27.75" customHeight="1">
      <c r="A118" s="225" t="s">
        <v>570</v>
      </c>
      <c r="B118" s="226" t="s">
        <v>350</v>
      </c>
      <c r="C118" s="226" t="s">
        <v>111</v>
      </c>
      <c r="D118" s="227" t="s">
        <v>271</v>
      </c>
    </row>
    <row r="119" spans="1:4" s="221" customFormat="1" ht="27.75" customHeight="1">
      <c r="A119" s="225" t="s">
        <v>571</v>
      </c>
      <c r="B119" s="226" t="s">
        <v>747</v>
      </c>
      <c r="C119" s="226" t="s">
        <v>140</v>
      </c>
      <c r="D119" s="227" t="s">
        <v>326</v>
      </c>
    </row>
    <row r="120" spans="1:4" s="221" customFormat="1" ht="27.75" customHeight="1">
      <c r="A120" s="225" t="s">
        <v>572</v>
      </c>
      <c r="B120" s="226" t="s">
        <v>743</v>
      </c>
      <c r="C120" s="226" t="s">
        <v>115</v>
      </c>
      <c r="D120" s="227" t="s">
        <v>744</v>
      </c>
    </row>
    <row r="121" spans="1:4" s="221" customFormat="1" ht="27.75" customHeight="1">
      <c r="A121" s="225" t="s">
        <v>573</v>
      </c>
      <c r="B121" s="226" t="s">
        <v>748</v>
      </c>
      <c r="C121" s="226" t="s">
        <v>314</v>
      </c>
      <c r="D121" s="227" t="s">
        <v>272</v>
      </c>
    </row>
    <row r="122" spans="1:4" s="221" customFormat="1" ht="27.75" customHeight="1">
      <c r="A122" s="225" t="s">
        <v>575</v>
      </c>
      <c r="B122" s="226" t="s">
        <v>749</v>
      </c>
      <c r="C122" s="226" t="s">
        <v>141</v>
      </c>
      <c r="D122" s="227" t="s">
        <v>160</v>
      </c>
    </row>
    <row r="123" spans="1:4" s="221" customFormat="1" ht="27.75" customHeight="1">
      <c r="A123" s="225" t="s">
        <v>576</v>
      </c>
      <c r="B123" s="226" t="s">
        <v>750</v>
      </c>
      <c r="C123" s="226" t="s">
        <v>149</v>
      </c>
      <c r="D123" s="227" t="s">
        <v>266</v>
      </c>
    </row>
    <row r="124" spans="1:4" s="221" customFormat="1" ht="27.75" customHeight="1">
      <c r="A124" s="225" t="s">
        <v>578</v>
      </c>
      <c r="B124" s="226" t="s">
        <v>751</v>
      </c>
      <c r="C124" s="226" t="s">
        <v>120</v>
      </c>
      <c r="D124" s="227" t="s">
        <v>250</v>
      </c>
    </row>
    <row r="125" spans="1:4" s="221" customFormat="1" ht="27.75" customHeight="1">
      <c r="A125" s="225" t="s">
        <v>579</v>
      </c>
      <c r="B125" s="226" t="s">
        <v>752</v>
      </c>
      <c r="C125" s="226" t="s">
        <v>753</v>
      </c>
      <c r="D125" s="227" t="s">
        <v>295</v>
      </c>
    </row>
    <row r="126" spans="1:4" s="221" customFormat="1" ht="27.75" customHeight="1">
      <c r="A126" s="225" t="s">
        <v>580</v>
      </c>
      <c r="B126" s="226" t="s">
        <v>754</v>
      </c>
      <c r="C126" s="226" t="s">
        <v>133</v>
      </c>
      <c r="D126" s="227" t="s">
        <v>261</v>
      </c>
    </row>
    <row r="127" spans="1:4" s="221" customFormat="1" ht="27.75" customHeight="1">
      <c r="A127" s="225" t="s">
        <v>582</v>
      </c>
      <c r="B127" s="226" t="s">
        <v>756</v>
      </c>
      <c r="C127" s="226" t="s">
        <v>121</v>
      </c>
      <c r="D127" s="227" t="s">
        <v>284</v>
      </c>
    </row>
    <row r="128" spans="1:4" s="221" customFormat="1" ht="27.75" customHeight="1">
      <c r="A128" s="225" t="s">
        <v>583</v>
      </c>
      <c r="B128" s="226" t="s">
        <v>755</v>
      </c>
      <c r="C128" s="226" t="s">
        <v>152</v>
      </c>
      <c r="D128" s="227" t="s">
        <v>289</v>
      </c>
    </row>
    <row r="129" spans="1:4" s="221" customFormat="1" ht="27.75" customHeight="1">
      <c r="A129" s="225" t="s">
        <v>584</v>
      </c>
      <c r="B129" s="226" t="s">
        <v>757</v>
      </c>
      <c r="C129" s="226" t="s">
        <v>126</v>
      </c>
      <c r="D129" s="227" t="s">
        <v>273</v>
      </c>
    </row>
    <row r="130" spans="1:4" s="221" customFormat="1" ht="27.75" customHeight="1">
      <c r="A130" s="225" t="s">
        <v>586</v>
      </c>
      <c r="B130" s="226" t="s">
        <v>758</v>
      </c>
      <c r="C130" s="226" t="s">
        <v>80</v>
      </c>
      <c r="D130" s="227" t="s">
        <v>317</v>
      </c>
    </row>
    <row r="131" spans="1:4" s="221" customFormat="1" ht="27.75" customHeight="1">
      <c r="A131" s="225" t="s">
        <v>587</v>
      </c>
      <c r="B131" s="226" t="s">
        <v>760</v>
      </c>
      <c r="C131" s="226" t="s">
        <v>150</v>
      </c>
      <c r="D131" s="227" t="s">
        <v>275</v>
      </c>
    </row>
    <row r="132" spans="1:4" s="221" customFormat="1" ht="27.75" customHeight="1">
      <c r="A132" s="225" t="s">
        <v>588</v>
      </c>
      <c r="B132" s="226" t="s">
        <v>759</v>
      </c>
      <c r="C132" s="226" t="s">
        <v>98</v>
      </c>
      <c r="D132" s="227" t="s">
        <v>297</v>
      </c>
    </row>
    <row r="133" spans="1:4" s="221" customFormat="1" ht="27.75" customHeight="1">
      <c r="A133" s="225" t="s">
        <v>589</v>
      </c>
      <c r="B133" s="226" t="s">
        <v>761</v>
      </c>
      <c r="C133" s="226" t="s">
        <v>124</v>
      </c>
      <c r="D133" s="227" t="s">
        <v>265</v>
      </c>
    </row>
    <row r="134" spans="1:4" s="221" customFormat="1" ht="27.75" customHeight="1">
      <c r="A134" s="225" t="s">
        <v>590</v>
      </c>
      <c r="B134" s="226" t="s">
        <v>762</v>
      </c>
      <c r="C134" s="226" t="s">
        <v>76</v>
      </c>
      <c r="D134" s="227" t="s">
        <v>258</v>
      </c>
    </row>
    <row r="135" spans="1:4" s="221" customFormat="1" ht="27.75" customHeight="1">
      <c r="A135" s="225" t="s">
        <v>591</v>
      </c>
      <c r="B135" s="226" t="s">
        <v>763</v>
      </c>
      <c r="C135" s="226" t="s">
        <v>74</v>
      </c>
      <c r="D135" s="227" t="s">
        <v>764</v>
      </c>
    </row>
    <row r="136" spans="1:4" s="221" customFormat="1" ht="27.75" customHeight="1">
      <c r="A136" s="225" t="s">
        <v>594</v>
      </c>
      <c r="B136" s="226" t="s">
        <v>765</v>
      </c>
      <c r="C136" s="226" t="s">
        <v>78</v>
      </c>
      <c r="D136" s="227" t="s">
        <v>277</v>
      </c>
    </row>
    <row r="137" spans="1:4" s="221" customFormat="1" ht="27.75" customHeight="1">
      <c r="A137" s="225" t="s">
        <v>595</v>
      </c>
      <c r="B137" s="226" t="s">
        <v>766</v>
      </c>
      <c r="C137" s="226" t="s">
        <v>118</v>
      </c>
      <c r="D137" s="227" t="s">
        <v>767</v>
      </c>
    </row>
    <row r="138" spans="1:4" s="221" customFormat="1" ht="27.75" customHeight="1">
      <c r="A138" s="225" t="s">
        <v>596</v>
      </c>
      <c r="B138" s="226" t="s">
        <v>768</v>
      </c>
      <c r="C138" s="226" t="s">
        <v>769</v>
      </c>
      <c r="D138" s="227" t="s">
        <v>290</v>
      </c>
    </row>
    <row r="139" spans="1:4" s="221" customFormat="1" ht="27.75" customHeight="1">
      <c r="A139" s="225" t="s">
        <v>597</v>
      </c>
      <c r="B139" s="226" t="s">
        <v>772</v>
      </c>
      <c r="C139" s="226" t="s">
        <v>321</v>
      </c>
      <c r="D139" s="227" t="s">
        <v>281</v>
      </c>
    </row>
    <row r="140" spans="1:4" s="221" customFormat="1" ht="27.75" customHeight="1">
      <c r="A140" s="225" t="s">
        <v>598</v>
      </c>
      <c r="B140" s="226" t="s">
        <v>770</v>
      </c>
      <c r="C140" s="226" t="s">
        <v>90</v>
      </c>
      <c r="D140" s="227" t="s">
        <v>315</v>
      </c>
    </row>
    <row r="141" spans="1:4" s="221" customFormat="1" ht="27.75" customHeight="1">
      <c r="A141" s="225" t="s">
        <v>599</v>
      </c>
      <c r="B141" s="226" t="s">
        <v>771</v>
      </c>
      <c r="C141" s="226" t="s">
        <v>92</v>
      </c>
      <c r="D141" s="227" t="s">
        <v>264</v>
      </c>
    </row>
    <row r="142" spans="1:4" s="221" customFormat="1" ht="27.75" customHeight="1">
      <c r="A142" s="225" t="s">
        <v>601</v>
      </c>
      <c r="B142" s="226" t="s">
        <v>774</v>
      </c>
      <c r="C142" s="226" t="s">
        <v>76</v>
      </c>
      <c r="D142" s="227" t="s">
        <v>328</v>
      </c>
    </row>
    <row r="143" spans="1:4" s="221" customFormat="1" ht="27.75" customHeight="1">
      <c r="A143" s="225" t="s">
        <v>430</v>
      </c>
      <c r="B143" s="226" t="s">
        <v>773</v>
      </c>
      <c r="C143" s="226" t="s">
        <v>76</v>
      </c>
      <c r="D143" s="227" t="s">
        <v>279</v>
      </c>
    </row>
    <row r="144" spans="1:4" s="221" customFormat="1" ht="27.75" customHeight="1">
      <c r="A144" s="225" t="s">
        <v>448</v>
      </c>
      <c r="B144" s="226" t="s">
        <v>775</v>
      </c>
      <c r="C144" s="226" t="s">
        <v>120</v>
      </c>
      <c r="D144" s="227" t="s">
        <v>240</v>
      </c>
    </row>
    <row r="145" spans="1:4" s="221" customFormat="1" ht="27.75" customHeight="1">
      <c r="A145" s="225" t="s">
        <v>451</v>
      </c>
      <c r="B145" s="226" t="s">
        <v>776</v>
      </c>
      <c r="C145" s="226" t="s">
        <v>147</v>
      </c>
      <c r="D145" s="227" t="s">
        <v>273</v>
      </c>
    </row>
    <row r="146" spans="1:4" s="221" customFormat="1" ht="27.75" customHeight="1">
      <c r="A146" s="225" t="s">
        <v>452</v>
      </c>
      <c r="B146" s="226" t="s">
        <v>777</v>
      </c>
      <c r="C146" s="226" t="s">
        <v>75</v>
      </c>
      <c r="D146" s="227" t="s">
        <v>246</v>
      </c>
    </row>
    <row r="147" spans="1:4" s="221" customFormat="1" ht="27.75" customHeight="1">
      <c r="A147" s="225" t="s">
        <v>453</v>
      </c>
      <c r="B147" s="226" t="s">
        <v>778</v>
      </c>
      <c r="C147" s="226" t="s">
        <v>76</v>
      </c>
      <c r="D147" s="227" t="s">
        <v>259</v>
      </c>
    </row>
    <row r="148" spans="1:4" s="221" customFormat="1" ht="27.75" customHeight="1">
      <c r="A148" s="225" t="s">
        <v>457</v>
      </c>
      <c r="B148" s="226" t="s">
        <v>779</v>
      </c>
      <c r="C148" s="226" t="s">
        <v>102</v>
      </c>
      <c r="D148" s="227" t="s">
        <v>279</v>
      </c>
    </row>
    <row r="149" spans="1:4" s="221" customFormat="1" ht="27.75" customHeight="1">
      <c r="A149" s="225" t="s">
        <v>461</v>
      </c>
      <c r="B149" s="226" t="s">
        <v>780</v>
      </c>
      <c r="C149" s="226" t="s">
        <v>146</v>
      </c>
      <c r="D149" s="227" t="s">
        <v>781</v>
      </c>
    </row>
    <row r="150" spans="1:4" s="221" customFormat="1" ht="27.75" customHeight="1">
      <c r="A150" s="225" t="s">
        <v>478</v>
      </c>
      <c r="B150" s="226" t="s">
        <v>782</v>
      </c>
      <c r="C150" s="226" t="s">
        <v>783</v>
      </c>
      <c r="D150" s="227" t="s">
        <v>318</v>
      </c>
    </row>
    <row r="151" spans="1:4" s="221" customFormat="1" ht="27.75" customHeight="1">
      <c r="A151" s="225" t="s">
        <v>484</v>
      </c>
      <c r="B151" s="226" t="s">
        <v>784</v>
      </c>
      <c r="C151" s="226" t="s">
        <v>157</v>
      </c>
      <c r="D151" s="227" t="s">
        <v>238</v>
      </c>
    </row>
    <row r="152" spans="1:4" s="221" customFormat="1" ht="27.75" customHeight="1">
      <c r="A152" s="225" t="s">
        <v>491</v>
      </c>
      <c r="B152" s="226" t="s">
        <v>790</v>
      </c>
      <c r="C152" s="226" t="s">
        <v>91</v>
      </c>
      <c r="D152" s="227" t="s">
        <v>317</v>
      </c>
    </row>
    <row r="153" spans="1:4" s="221" customFormat="1" ht="27.75" customHeight="1">
      <c r="A153" s="225" t="s">
        <v>495</v>
      </c>
      <c r="B153" s="226" t="s">
        <v>787</v>
      </c>
      <c r="C153" s="226" t="s">
        <v>97</v>
      </c>
      <c r="D153" s="227" t="s">
        <v>270</v>
      </c>
    </row>
    <row r="154" spans="1:4" s="221" customFormat="1" ht="27.75" customHeight="1">
      <c r="A154" s="225" t="s">
        <v>497</v>
      </c>
      <c r="B154" s="226" t="s">
        <v>788</v>
      </c>
      <c r="C154" s="226" t="s">
        <v>97</v>
      </c>
      <c r="D154" s="227" t="s">
        <v>307</v>
      </c>
    </row>
    <row r="155" spans="1:4" s="221" customFormat="1" ht="27.75" customHeight="1">
      <c r="A155" s="225" t="s">
        <v>499</v>
      </c>
      <c r="B155" s="226" t="s">
        <v>332</v>
      </c>
      <c r="C155" s="226" t="s">
        <v>97</v>
      </c>
      <c r="D155" s="227" t="s">
        <v>270</v>
      </c>
    </row>
    <row r="156" spans="1:4" s="221" customFormat="1" ht="27.75" customHeight="1">
      <c r="A156" s="225" t="s">
        <v>505</v>
      </c>
      <c r="B156" s="226" t="s">
        <v>789</v>
      </c>
      <c r="C156" s="226" t="s">
        <v>155</v>
      </c>
      <c r="D156" s="227" t="s">
        <v>237</v>
      </c>
    </row>
    <row r="157" spans="1:4" s="221" customFormat="1" ht="27.75" customHeight="1">
      <c r="A157" s="225" t="s">
        <v>507</v>
      </c>
      <c r="B157" s="226" t="s">
        <v>785</v>
      </c>
      <c r="C157" s="226" t="s">
        <v>146</v>
      </c>
      <c r="D157" s="227" t="s">
        <v>257</v>
      </c>
    </row>
    <row r="158" spans="1:4" s="221" customFormat="1" ht="27.75" customHeight="1">
      <c r="A158" s="225" t="s">
        <v>510</v>
      </c>
      <c r="B158" s="226" t="s">
        <v>786</v>
      </c>
      <c r="C158" s="226" t="s">
        <v>79</v>
      </c>
      <c r="D158" s="227" t="s">
        <v>145</v>
      </c>
    </row>
    <row r="159" spans="1:4" s="221" customFormat="1" ht="27.75" customHeight="1">
      <c r="A159" s="225" t="s">
        <v>512</v>
      </c>
      <c r="B159" s="226" t="s">
        <v>791</v>
      </c>
      <c r="C159" s="226" t="s">
        <v>314</v>
      </c>
      <c r="D159" s="227" t="s">
        <v>297</v>
      </c>
    </row>
    <row r="160" spans="1:4" s="221" customFormat="1" ht="27.75" customHeight="1">
      <c r="A160" s="225" t="s">
        <v>514</v>
      </c>
      <c r="B160" s="226" t="s">
        <v>792</v>
      </c>
      <c r="C160" s="226" t="s">
        <v>138</v>
      </c>
      <c r="D160" s="227" t="s">
        <v>293</v>
      </c>
    </row>
    <row r="161" spans="1:4" s="221" customFormat="1" ht="27.75" customHeight="1">
      <c r="A161" s="225" t="s">
        <v>515</v>
      </c>
      <c r="B161" s="226" t="s">
        <v>793</v>
      </c>
      <c r="C161" s="226" t="s">
        <v>159</v>
      </c>
      <c r="D161" s="227" t="s">
        <v>263</v>
      </c>
    </row>
    <row r="162" spans="1:4" s="221" customFormat="1" ht="27.75" customHeight="1">
      <c r="A162" s="225" t="s">
        <v>521</v>
      </c>
      <c r="B162" s="226" t="s">
        <v>794</v>
      </c>
      <c r="C162" s="226" t="s">
        <v>76</v>
      </c>
      <c r="D162" s="227" t="s">
        <v>253</v>
      </c>
    </row>
    <row r="163" spans="1:4" s="221" customFormat="1" ht="27.75" customHeight="1">
      <c r="A163" s="225" t="s">
        <v>526</v>
      </c>
      <c r="B163" s="226" t="s">
        <v>333</v>
      </c>
      <c r="C163" s="226" t="s">
        <v>144</v>
      </c>
      <c r="D163" s="227" t="s">
        <v>252</v>
      </c>
    </row>
    <row r="164" spans="1:4" s="221" customFormat="1" ht="27.75" customHeight="1">
      <c r="A164" s="225" t="s">
        <v>536</v>
      </c>
      <c r="B164" s="226" t="s">
        <v>795</v>
      </c>
      <c r="C164" s="226" t="s">
        <v>74</v>
      </c>
      <c r="D164" s="227" t="s">
        <v>246</v>
      </c>
    </row>
    <row r="165" spans="1:4" s="221" customFormat="1" ht="27.75" customHeight="1">
      <c r="A165" s="225" t="s">
        <v>549</v>
      </c>
      <c r="B165" s="226" t="s">
        <v>796</v>
      </c>
      <c r="C165" s="226" t="s">
        <v>108</v>
      </c>
      <c r="D165" s="227" t="s">
        <v>262</v>
      </c>
    </row>
    <row r="166" spans="1:4" s="221" customFormat="1" ht="27.75" customHeight="1">
      <c r="A166" s="225" t="s">
        <v>558</v>
      </c>
      <c r="B166" s="226" t="s">
        <v>797</v>
      </c>
      <c r="C166" s="226" t="s">
        <v>77</v>
      </c>
      <c r="D166" s="227" t="s">
        <v>271</v>
      </c>
    </row>
    <row r="167" spans="1:4" s="221" customFormat="1" ht="27.75" customHeight="1">
      <c r="A167" s="225" t="s">
        <v>574</v>
      </c>
      <c r="B167" s="226" t="s">
        <v>798</v>
      </c>
      <c r="C167" s="226" t="s">
        <v>73</v>
      </c>
      <c r="D167" s="227" t="s">
        <v>320</v>
      </c>
    </row>
    <row r="168" spans="1:4" s="221" customFormat="1" ht="27.75" customHeight="1">
      <c r="A168" s="225" t="s">
        <v>577</v>
      </c>
      <c r="B168" s="226" t="s">
        <v>799</v>
      </c>
      <c r="C168" s="226" t="s">
        <v>800</v>
      </c>
      <c r="D168" s="227" t="s">
        <v>801</v>
      </c>
    </row>
    <row r="169" spans="1:4" s="221" customFormat="1" ht="27.75" customHeight="1">
      <c r="A169" s="225" t="s">
        <v>581</v>
      </c>
      <c r="B169" s="226" t="s">
        <v>802</v>
      </c>
      <c r="C169" s="226" t="s">
        <v>803</v>
      </c>
      <c r="D169" s="227" t="s">
        <v>804</v>
      </c>
    </row>
    <row r="170" spans="1:4" s="221" customFormat="1" ht="27.75" customHeight="1">
      <c r="A170" s="225" t="s">
        <v>585</v>
      </c>
      <c r="B170" s="226" t="s">
        <v>805</v>
      </c>
      <c r="C170" s="226" t="s">
        <v>104</v>
      </c>
      <c r="D170" s="227" t="s">
        <v>247</v>
      </c>
    </row>
    <row r="171" spans="1:4" s="221" customFormat="1" ht="27.75" customHeight="1">
      <c r="A171" s="225" t="s">
        <v>592</v>
      </c>
      <c r="B171" s="226" t="s">
        <v>806</v>
      </c>
      <c r="C171" s="226" t="s">
        <v>130</v>
      </c>
      <c r="D171" s="227" t="s">
        <v>807</v>
      </c>
    </row>
    <row r="172" spans="1:4" s="221" customFormat="1" ht="27.75" customHeight="1">
      <c r="A172" s="225" t="s">
        <v>593</v>
      </c>
      <c r="B172" s="226" t="s">
        <v>808</v>
      </c>
      <c r="C172" s="226" t="s">
        <v>136</v>
      </c>
      <c r="D172" s="227" t="s">
        <v>251</v>
      </c>
    </row>
    <row r="173" spans="1:4" s="221" customFormat="1" ht="27.75" customHeight="1">
      <c r="A173" s="225" t="s">
        <v>600</v>
      </c>
      <c r="B173" s="226" t="s">
        <v>809</v>
      </c>
      <c r="C173" s="226" t="s">
        <v>84</v>
      </c>
      <c r="D173" s="227" t="s">
        <v>266</v>
      </c>
    </row>
    <row r="174" spans="1:4" s="221" customFormat="1" ht="27.75" customHeight="1">
      <c r="A174" s="225" t="s">
        <v>602</v>
      </c>
      <c r="B174" s="226" t="s">
        <v>810</v>
      </c>
      <c r="C174" s="226" t="s">
        <v>97</v>
      </c>
      <c r="D174" s="227" t="s">
        <v>262</v>
      </c>
    </row>
  </sheetData>
  <sheetProtection password="A38F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6"/>
  <dimension ref="A1:S21"/>
  <sheetViews>
    <sheetView rightToLeft="1" workbookViewId="0">
      <selection activeCell="B2" sqref="B2"/>
    </sheetView>
  </sheetViews>
  <sheetFormatPr defaultColWidth="9" defaultRowHeight="14.25"/>
  <cols>
    <col min="1" max="1" width="12.25" style="32" bestFit="1" customWidth="1"/>
    <col min="2" max="2" width="22.25" style="32" customWidth="1"/>
    <col min="3" max="3" width="18.875" style="32" customWidth="1"/>
    <col min="4" max="4" width="26" style="32" customWidth="1"/>
    <col min="5" max="5" width="20.625" style="32" customWidth="1"/>
    <col min="6" max="6" width="19.875" style="32" customWidth="1"/>
    <col min="7" max="7" width="9" style="32" customWidth="1"/>
    <col min="8" max="8" width="21" style="32" hidden="1" customWidth="1"/>
    <col min="9" max="9" width="16.25" style="32" hidden="1" customWidth="1"/>
    <col min="10" max="10" width="16.25" style="32" customWidth="1"/>
    <col min="11" max="11" width="22.875" style="32" customWidth="1"/>
    <col min="12" max="12" width="18.875" style="32" customWidth="1"/>
    <col min="13" max="15" width="11" style="32" customWidth="1"/>
    <col min="16" max="16" width="15.375" style="32" customWidth="1"/>
    <col min="17" max="17" width="37.125" style="32" customWidth="1"/>
    <col min="18" max="18" width="20" style="46" customWidth="1"/>
    <col min="19" max="19" width="18.375" style="46" customWidth="1"/>
    <col min="20" max="20" width="16.25" style="32" customWidth="1"/>
    <col min="21" max="16384" width="9" style="32"/>
  </cols>
  <sheetData>
    <row r="1" spans="1:9" ht="23.25" customHeight="1">
      <c r="A1" s="36" t="s">
        <v>55</v>
      </c>
      <c r="B1" s="36" t="s">
        <v>56</v>
      </c>
      <c r="C1" s="36" t="s">
        <v>57</v>
      </c>
      <c r="D1" s="146"/>
      <c r="H1" s="32" t="s">
        <v>352</v>
      </c>
      <c r="I1" s="32" t="s">
        <v>394</v>
      </c>
    </row>
    <row r="2" spans="1:9" s="149" customFormat="1" ht="33.75" customHeight="1">
      <c r="A2" s="39">
        <f>'إختيار المقررات'!D1</f>
        <v>0</v>
      </c>
      <c r="B2" s="40"/>
      <c r="C2" s="40"/>
      <c r="D2" s="147"/>
      <c r="H2" s="149" t="s">
        <v>362</v>
      </c>
      <c r="I2" s="149" t="s">
        <v>391</v>
      </c>
    </row>
    <row r="3" spans="1:9" ht="23.25" customHeight="1">
      <c r="A3" s="36" t="s">
        <v>995</v>
      </c>
      <c r="B3" s="36" t="s">
        <v>996</v>
      </c>
      <c r="C3" s="36" t="s">
        <v>997</v>
      </c>
      <c r="D3" s="36" t="s">
        <v>998</v>
      </c>
      <c r="E3" s="36" t="s">
        <v>999</v>
      </c>
      <c r="F3" s="36" t="s">
        <v>1000</v>
      </c>
      <c r="H3" s="150" t="s">
        <v>367</v>
      </c>
    </row>
    <row r="4" spans="1:9" ht="33.75" customHeight="1">
      <c r="A4" s="40"/>
      <c r="B4" s="40"/>
      <c r="C4" s="39" t="str">
        <f>A4&amp;" "&amp;B4</f>
        <v/>
      </c>
      <c r="D4" s="40"/>
      <c r="E4" s="40"/>
      <c r="F4" s="40"/>
      <c r="H4" s="32" t="s">
        <v>366</v>
      </c>
    </row>
    <row r="5" spans="1:9" ht="23.25" customHeight="1">
      <c r="A5" s="37" t="s">
        <v>11</v>
      </c>
      <c r="B5" s="36" t="s">
        <v>58</v>
      </c>
      <c r="C5" s="36" t="s">
        <v>6</v>
      </c>
      <c r="D5" s="36" t="s">
        <v>338</v>
      </c>
      <c r="E5" s="36" t="s">
        <v>10</v>
      </c>
      <c r="F5" s="36" t="s">
        <v>59</v>
      </c>
      <c r="H5" s="150" t="s">
        <v>357</v>
      </c>
    </row>
    <row r="6" spans="1:9" ht="33.75" customHeight="1">
      <c r="A6" s="40"/>
      <c r="B6" s="42"/>
      <c r="C6" s="40"/>
      <c r="D6" s="40"/>
      <c r="E6" s="40"/>
      <c r="F6" s="43"/>
      <c r="H6" s="32" t="s">
        <v>369</v>
      </c>
    </row>
    <row r="7" spans="1:9" ht="23.25" customHeight="1">
      <c r="A7" s="36" t="s">
        <v>60</v>
      </c>
      <c r="B7" s="36" t="s">
        <v>61</v>
      </c>
      <c r="C7" s="36" t="s">
        <v>62</v>
      </c>
      <c r="D7" s="36" t="s">
        <v>16</v>
      </c>
      <c r="E7" s="38" t="s">
        <v>63</v>
      </c>
      <c r="F7" s="45" t="s">
        <v>64</v>
      </c>
      <c r="H7" s="150" t="s">
        <v>372</v>
      </c>
    </row>
    <row r="8" spans="1:9" ht="33.75" customHeight="1">
      <c r="A8" s="40"/>
      <c r="B8" s="40"/>
      <c r="C8" s="40"/>
      <c r="D8" s="40"/>
      <c r="E8" s="40"/>
      <c r="F8" s="43"/>
      <c r="H8" s="151" t="s">
        <v>387</v>
      </c>
    </row>
    <row r="9" spans="1:9" ht="23.25" customHeight="1">
      <c r="A9" s="45" t="s">
        <v>65</v>
      </c>
      <c r="B9" s="38" t="s">
        <v>176</v>
      </c>
      <c r="H9" s="152" t="s">
        <v>373</v>
      </c>
    </row>
    <row r="10" spans="1:9" ht="33.75" customHeight="1">
      <c r="A10" s="43"/>
      <c r="B10" s="40"/>
      <c r="H10" s="151" t="s">
        <v>379</v>
      </c>
    </row>
    <row r="11" spans="1:9" ht="26.25">
      <c r="A11" s="322" t="s">
        <v>170</v>
      </c>
      <c r="B11" s="323"/>
      <c r="C11" s="323"/>
      <c r="D11" s="323"/>
      <c r="E11" s="323"/>
      <c r="F11" s="323"/>
      <c r="H11" s="152" t="s">
        <v>355</v>
      </c>
    </row>
    <row r="12" spans="1:9" ht="26.25">
      <c r="A12" s="321" t="s">
        <v>171</v>
      </c>
      <c r="B12" s="321"/>
      <c r="C12" s="141" t="s">
        <v>168</v>
      </c>
      <c r="D12" s="324" t="s">
        <v>172</v>
      </c>
      <c r="E12" s="324"/>
      <c r="F12" s="153" t="s">
        <v>168</v>
      </c>
      <c r="H12" s="151" t="s">
        <v>385</v>
      </c>
    </row>
    <row r="13" spans="1:9" ht="18.75">
      <c r="H13" s="152" t="s">
        <v>353</v>
      </c>
    </row>
    <row r="14" spans="1:9">
      <c r="H14" s="151" t="s">
        <v>361</v>
      </c>
    </row>
    <row r="20" spans="7:7">
      <c r="G20" s="44" t="s">
        <v>177</v>
      </c>
    </row>
    <row r="21" spans="7:7">
      <c r="G21" s="44" t="s">
        <v>178</v>
      </c>
    </row>
  </sheetData>
  <sheetProtection password="A38F" sheet="1" objects="1" scenarios="1"/>
  <mergeCells count="3">
    <mergeCell ref="A12:B12"/>
    <mergeCell ref="A11:F11"/>
    <mergeCell ref="D12:E12"/>
  </mergeCells>
  <conditionalFormatting sqref="A1">
    <cfRule type="duplicateValues" dxfId="5" priority="2"/>
  </conditionalFormatting>
  <dataValidations count="4">
    <dataValidation type="textLength" allowBlank="1" showInputMessage="1" showErrorMessage="1" error="الرقم الوطني خطأ" sqref="F6">
      <formula1>11</formula1>
      <formula2>11</formula2>
    </dataValidation>
    <dataValidation type="list" allowBlank="1" showInputMessage="1" showErrorMessage="1" sqref="A6">
      <formula1>$G$20:$G$21</formula1>
    </dataValidation>
    <dataValidation type="list" allowBlank="1" showInputMessage="1" showErrorMessage="1" sqref="A8">
      <formula1>$I$1:$I$2</formula1>
    </dataValidation>
    <dataValidation type="list" allowBlank="1" showInputMessage="1" showErrorMessage="1" sqref="C8 D8">
      <formula1>$H$1:$H$14</formula1>
    </dataValidation>
  </dataValidations>
  <hyperlinks>
    <hyperlink ref="C12" location="'إدخال البيانات'!E2" display="اضغط هنا"/>
    <hyperlink ref="F12" location="'تعليمات التسجيل'!A1" display="اضغط هنا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4"/>
  <dimension ref="A1:CB60"/>
  <sheetViews>
    <sheetView showGridLines="0" rightToLeft="1" workbookViewId="0">
      <selection activeCell="D1" sqref="D1:F1"/>
    </sheetView>
  </sheetViews>
  <sheetFormatPr defaultColWidth="9" defaultRowHeight="14.25" customHeight="1"/>
  <cols>
    <col min="1" max="33" width="4.5" style="1" customWidth="1"/>
    <col min="34" max="45" width="4" style="1" customWidth="1"/>
    <col min="46" max="47" width="4" style="1" hidden="1" customWidth="1"/>
    <col min="48" max="54" width="4" style="135" hidden="1" customWidth="1"/>
    <col min="55" max="55" width="3.625" style="135" hidden="1" customWidth="1"/>
    <col min="56" max="56" width="3.625" style="1" hidden="1" customWidth="1"/>
    <col min="57" max="57" width="0" style="1" hidden="1" customWidth="1"/>
    <col min="58" max="58" width="20.625" style="1" hidden="1" customWidth="1"/>
    <col min="59" max="59" width="9.625" style="1" hidden="1" customWidth="1"/>
    <col min="60" max="65" width="0" style="1" hidden="1" customWidth="1"/>
    <col min="66" max="66" width="20.5" style="1" hidden="1" customWidth="1"/>
    <col min="67" max="73" width="0" style="1" hidden="1" customWidth="1"/>
    <col min="74" max="74" width="35.625" style="1" hidden="1" customWidth="1"/>
    <col min="75" max="76" width="0" style="1" hidden="1" customWidth="1"/>
    <col min="77" max="77" width="23" style="1" hidden="1" customWidth="1"/>
    <col min="78" max="78" width="0" style="1" hidden="1" customWidth="1"/>
    <col min="79" max="79" width="23" style="1" hidden="1" customWidth="1"/>
    <col min="80" max="16384" width="9" style="1"/>
  </cols>
  <sheetData>
    <row r="1" spans="1:80" s="133" customFormat="1" ht="21" customHeight="1" thickBot="1">
      <c r="A1" s="301" t="s">
        <v>2</v>
      </c>
      <c r="B1" s="301"/>
      <c r="C1" s="301"/>
      <c r="D1" s="305"/>
      <c r="E1" s="305"/>
      <c r="F1" s="305"/>
      <c r="G1" s="301" t="s">
        <v>3</v>
      </c>
      <c r="H1" s="301"/>
      <c r="I1" s="301"/>
      <c r="J1" s="502" t="e">
        <f>VLOOKUP($D$1,ورقة2!$A$1:$U$11591,2,0)</f>
        <v>#N/A</v>
      </c>
      <c r="K1" s="502"/>
      <c r="L1" s="502"/>
      <c r="M1" s="301" t="s">
        <v>4</v>
      </c>
      <c r="N1" s="301"/>
      <c r="O1" s="301"/>
      <c r="P1" s="302" t="b">
        <f>IF('إدخال البيانات'!A2&gt;0,IF('إدخال البيانات'!B2&lt;&gt;"",'إدخال البيانات'!B2,VLOOKUP($D$1,ورقة2!$A$1:$U$11591,3,0)))</f>
        <v>0</v>
      </c>
      <c r="Q1" s="302"/>
      <c r="R1" s="302"/>
      <c r="S1" s="301" t="s">
        <v>5</v>
      </c>
      <c r="T1" s="301"/>
      <c r="U1" s="301"/>
      <c r="V1" s="302" t="b">
        <f>IF('إدخال البيانات'!A2&gt;0,IF('إدخال البيانات'!C2&lt;&gt;"",'إدخال البيانات'!C2,VLOOKUP($D$1,ورقة2!A1:U11591,4,0)))</f>
        <v>0</v>
      </c>
      <c r="W1" s="302"/>
      <c r="X1" s="302"/>
      <c r="Y1" s="301" t="s">
        <v>58</v>
      </c>
      <c r="Z1" s="301"/>
      <c r="AA1" s="301"/>
      <c r="AB1" s="503" t="b">
        <f>IF('إدخال البيانات'!A2&gt;0,IF('إدخال البيانات'!B6&lt;&gt;"",'إدخال البيانات'!B6,VLOOKUP($D$1,ورقة2!A1:U11591,6,0)))</f>
        <v>0</v>
      </c>
      <c r="AC1" s="503"/>
      <c r="AD1" s="503"/>
      <c r="AE1" s="301" t="s">
        <v>6</v>
      </c>
      <c r="AF1" s="301"/>
      <c r="AG1" s="301"/>
      <c r="AH1" s="302" t="b">
        <f>IF('إدخال البيانات'!A2&gt;0,IF('إدخال البيانات'!C6&lt;&gt;"",'إدخال البيانات'!C6,VLOOKUP($D$1,ورقة2!A1:U11591,7,0)))</f>
        <v>0</v>
      </c>
      <c r="AI1" s="302"/>
      <c r="AJ1" s="302"/>
      <c r="AK1" s="307"/>
      <c r="AL1" s="307"/>
      <c r="AM1" s="90"/>
      <c r="BE1" s="133" t="s">
        <v>185</v>
      </c>
      <c r="BL1" s="134"/>
      <c r="BM1" s="134"/>
      <c r="BN1" s="134"/>
      <c r="BO1" s="134"/>
      <c r="BP1" s="134"/>
      <c r="BQ1" s="134"/>
      <c r="BR1" s="134"/>
      <c r="BS1" s="134" t="s">
        <v>341</v>
      </c>
    </row>
    <row r="2" spans="1:80" s="103" customFormat="1" ht="21" customHeight="1" thickTop="1">
      <c r="A2" s="301" t="s">
        <v>9</v>
      </c>
      <c r="B2" s="301"/>
      <c r="C2" s="301"/>
      <c r="D2" s="306" t="e">
        <f>VLOOKUP($D$1,ورقة2!A1:U11591,9,0)</f>
        <v>#N/A</v>
      </c>
      <c r="E2" s="306"/>
      <c r="F2" s="306"/>
      <c r="G2" s="504">
        <f>'إدخال البيانات'!F4</f>
        <v>0</v>
      </c>
      <c r="H2" s="505"/>
      <c r="I2" s="505"/>
      <c r="J2" s="505"/>
      <c r="K2" s="505"/>
      <c r="L2" s="506"/>
      <c r="M2" s="301" t="s">
        <v>337</v>
      </c>
      <c r="N2" s="301"/>
      <c r="O2" s="301"/>
      <c r="P2" s="302">
        <f>'إدخال البيانات'!E4</f>
        <v>0</v>
      </c>
      <c r="Q2" s="302"/>
      <c r="R2" s="302"/>
      <c r="S2" s="301" t="s">
        <v>335</v>
      </c>
      <c r="T2" s="301"/>
      <c r="U2" s="301"/>
      <c r="V2" s="302">
        <f>'إدخال البيانات'!D4</f>
        <v>0</v>
      </c>
      <c r="W2" s="302"/>
      <c r="X2" s="302"/>
      <c r="Y2" s="301" t="s">
        <v>334</v>
      </c>
      <c r="Z2" s="301"/>
      <c r="AA2" s="301"/>
      <c r="AB2" s="302" t="str">
        <f>'إدخال البيانات'!C4</f>
        <v/>
      </c>
      <c r="AC2" s="302"/>
      <c r="AD2" s="302"/>
      <c r="AE2" s="301" t="s">
        <v>336</v>
      </c>
      <c r="AF2" s="301"/>
      <c r="AG2" s="301"/>
      <c r="AH2" s="302"/>
      <c r="AI2" s="302"/>
      <c r="AJ2" s="302"/>
      <c r="AK2" s="307"/>
      <c r="AL2" s="307"/>
      <c r="BE2" s="103" t="s">
        <v>186</v>
      </c>
      <c r="BL2" s="134"/>
      <c r="BM2" s="134"/>
      <c r="BN2" s="134"/>
      <c r="BO2" s="134"/>
      <c r="BP2" s="134"/>
      <c r="BQ2" s="134"/>
      <c r="BR2" s="134"/>
      <c r="BS2" s="103" t="s">
        <v>342</v>
      </c>
    </row>
    <row r="3" spans="1:80" s="103" customFormat="1" ht="21" customHeight="1">
      <c r="A3" s="301" t="s">
        <v>11</v>
      </c>
      <c r="B3" s="301"/>
      <c r="C3" s="301"/>
      <c r="D3" s="304" t="b">
        <f>IF('إدخال البيانات'!A2&gt;0,IF('إدخال البيانات'!A6&lt;&gt;"",'إدخال البيانات'!A6,VLOOKUP($D$1,ورقة2!A1:U11591,5,0)))</f>
        <v>0</v>
      </c>
      <c r="E3" s="304"/>
      <c r="F3" s="304"/>
      <c r="G3" s="301" t="s">
        <v>10</v>
      </c>
      <c r="H3" s="301"/>
      <c r="I3" s="301"/>
      <c r="J3" s="302" t="b">
        <f>IF('إدخال البيانات'!A2&gt;0,IF('إدخال البيانات'!E6&lt;&gt;"",'إدخال البيانات'!E6,VLOOKUP($D$1,ورقة2!A1:U11591,8,0)))</f>
        <v>0</v>
      </c>
      <c r="K3" s="302"/>
      <c r="L3" s="302"/>
      <c r="M3" s="301" t="s">
        <v>59</v>
      </c>
      <c r="N3" s="301"/>
      <c r="O3" s="301"/>
      <c r="P3" s="303">
        <f>'إدخال البيانات'!F6</f>
        <v>0</v>
      </c>
      <c r="Q3" s="304"/>
      <c r="R3" s="304"/>
      <c r="S3" s="301" t="s">
        <v>16</v>
      </c>
      <c r="T3" s="301"/>
      <c r="U3" s="301"/>
      <c r="V3" s="304" t="b">
        <f>IF('إدخال البيانات'!A2&gt;0,IF('إدخال البيانات'!D8&lt;&gt;"",'إدخال البيانات'!D8,VLOOKUP($D$1,ورقة2!A1:U11591,13,0)))</f>
        <v>0</v>
      </c>
      <c r="W3" s="304"/>
      <c r="X3" s="304"/>
      <c r="Y3" s="301" t="s">
        <v>338</v>
      </c>
      <c r="Z3" s="301"/>
      <c r="AA3" s="301"/>
      <c r="AB3" s="304">
        <f>'إدخال البيانات'!D6</f>
        <v>0</v>
      </c>
      <c r="AC3" s="304">
        <f>'إدخال البيانات'!D6</f>
        <v>0</v>
      </c>
      <c r="AD3" s="304"/>
      <c r="AE3" s="301" t="s">
        <v>176</v>
      </c>
      <c r="AF3" s="301"/>
      <c r="AG3" s="301"/>
      <c r="AH3" s="304">
        <f>'إدخال البيانات'!B10</f>
        <v>0</v>
      </c>
      <c r="AI3" s="304"/>
      <c r="AJ3" s="304"/>
      <c r="AK3" s="308"/>
      <c r="AL3" s="308"/>
      <c r="BE3" s="103" t="s">
        <v>51</v>
      </c>
      <c r="BL3" s="134"/>
      <c r="BM3" s="134"/>
      <c r="BN3" s="134"/>
      <c r="BO3" s="134"/>
      <c r="BP3" s="134"/>
      <c r="BQ3" s="134"/>
      <c r="BR3" s="134"/>
      <c r="BS3" s="134"/>
    </row>
    <row r="4" spans="1:80" s="103" customFormat="1" ht="21" customHeight="1" thickBot="1">
      <c r="A4" s="301" t="s">
        <v>12</v>
      </c>
      <c r="B4" s="301"/>
      <c r="C4" s="301"/>
      <c r="D4" s="304" t="b">
        <f>IF('إدخال البيانات'!A2&gt;0,IF('إدخال البيانات'!A8&lt;&gt;"",'إدخال البيانات'!A8,VLOOKUP($D$1,ورقة2!A1:U11591,10,0)))</f>
        <v>0</v>
      </c>
      <c r="E4" s="304"/>
      <c r="F4" s="304"/>
      <c r="G4" s="301" t="s">
        <v>13</v>
      </c>
      <c r="H4" s="301"/>
      <c r="I4" s="301"/>
      <c r="J4" s="302" t="b">
        <f>IF('إدخال البيانات'!A2&gt;0,IF('إدخال البيانات'!B8&lt;&gt;"",'إدخال البيانات'!B8,VLOOKUP($D$1,ورقة2!A1:U11591,11,0)))</f>
        <v>0</v>
      </c>
      <c r="K4" s="302"/>
      <c r="L4" s="302"/>
      <c r="M4" s="301" t="s">
        <v>14</v>
      </c>
      <c r="N4" s="301"/>
      <c r="O4" s="301"/>
      <c r="P4" s="304" t="b">
        <f>IF('إدخال البيانات'!A2&gt;0,IF('إدخال البيانات'!C8&lt;&gt;"",'إدخال البيانات'!C8,VLOOKUP($D$1,ورقة2!A1:U11591,12,0)))</f>
        <v>0</v>
      </c>
      <c r="Q4" s="304"/>
      <c r="R4" s="304"/>
      <c r="S4" s="301" t="s">
        <v>174</v>
      </c>
      <c r="T4" s="301"/>
      <c r="U4" s="301"/>
      <c r="V4" s="303">
        <f>'إدخال البيانات'!A10</f>
        <v>0</v>
      </c>
      <c r="W4" s="304"/>
      <c r="X4" s="304"/>
      <c r="Y4" s="301" t="s">
        <v>175</v>
      </c>
      <c r="Z4" s="301"/>
      <c r="AA4" s="301"/>
      <c r="AB4" s="303">
        <f>'إدخال البيانات'!F8</f>
        <v>0</v>
      </c>
      <c r="AC4" s="304">
        <f>'إدخال البيانات'!F8</f>
        <v>0</v>
      </c>
      <c r="AD4" s="304"/>
      <c r="AE4" s="301" t="s">
        <v>63</v>
      </c>
      <c r="AF4" s="301"/>
      <c r="AG4" s="301"/>
      <c r="AH4" s="304">
        <f>'إدخال البيانات'!E8</f>
        <v>0</v>
      </c>
      <c r="AI4" s="304"/>
      <c r="AJ4" s="304"/>
      <c r="AK4" s="308"/>
      <c r="AL4" s="308"/>
      <c r="BC4" s="133"/>
      <c r="BE4" s="47" t="s">
        <v>68</v>
      </c>
      <c r="BM4" s="134"/>
      <c r="BO4" s="134"/>
      <c r="BP4" s="134"/>
      <c r="BQ4" s="80"/>
      <c r="BR4" s="134"/>
    </row>
    <row r="5" spans="1:80" s="103" customFormat="1" ht="21" customHeight="1" thickTop="1" thickBot="1">
      <c r="A5" s="301" t="s">
        <v>954</v>
      </c>
      <c r="B5" s="301"/>
      <c r="C5" s="301"/>
      <c r="D5" s="304" t="e">
        <f>VLOOKUP(D1,ورقة2!A2:S176,14,0)</f>
        <v>#N/A</v>
      </c>
      <c r="E5" s="304"/>
      <c r="F5" s="304"/>
      <c r="G5" s="301" t="s">
        <v>955</v>
      </c>
      <c r="H5" s="301"/>
      <c r="I5" s="301"/>
      <c r="J5" s="304" t="e">
        <f>VLOOKUP(D1,ورقة2!A2:S176,15,0)</f>
        <v>#N/A</v>
      </c>
      <c r="K5" s="304"/>
      <c r="L5" s="304"/>
      <c r="M5" s="304"/>
      <c r="N5" s="304"/>
      <c r="O5" s="304"/>
      <c r="P5" s="304"/>
      <c r="Q5" s="304"/>
      <c r="R5" s="304"/>
      <c r="S5" s="301" t="s">
        <v>956</v>
      </c>
      <c r="T5" s="301"/>
      <c r="U5" s="301"/>
      <c r="V5" s="304" t="e">
        <f>VLOOKUP(D1,ورقة2!A2:S176,16,0)</f>
        <v>#N/A</v>
      </c>
      <c r="W5" s="304"/>
      <c r="X5" s="304"/>
      <c r="Y5" s="301" t="s">
        <v>832</v>
      </c>
      <c r="Z5" s="301"/>
      <c r="AA5" s="301"/>
      <c r="AB5" s="304" t="e">
        <f>VLOOKUP(D1,ورقة2!A2:S176,17,0)</f>
        <v>#N/A</v>
      </c>
      <c r="AC5" s="304"/>
      <c r="AD5" s="304"/>
      <c r="AE5" s="301" t="s">
        <v>957</v>
      </c>
      <c r="AF5" s="301"/>
      <c r="AG5" s="301"/>
      <c r="AH5" s="304" t="e">
        <f>VLOOKUP(D1,ورقة2!A2:S176,18,0)</f>
        <v>#N/A</v>
      </c>
      <c r="AI5" s="304"/>
      <c r="AJ5" s="304"/>
      <c r="AK5" s="219"/>
      <c r="AL5" s="219"/>
      <c r="BC5" s="181"/>
      <c r="BE5" s="103" t="s">
        <v>187</v>
      </c>
      <c r="BL5" s="134">
        <v>1</v>
      </c>
      <c r="BM5" s="134"/>
      <c r="BN5" s="134" t="s">
        <v>950</v>
      </c>
      <c r="BR5" s="134"/>
      <c r="BS5" s="103" t="e">
        <f>IF(AND(BS6="",BS7="",BS8="",BS9="",BS10="",BS11=""),"",BL5)</f>
        <v>#N/A</v>
      </c>
      <c r="BT5" s="103" t="e">
        <f>IF(AND(BT6="",BT7="",BT8="",BT9="",BT10="",BT11=""),"",BL5)</f>
        <v>#N/A</v>
      </c>
      <c r="BU5" s="134"/>
      <c r="BV5" s="80" t="s">
        <v>962</v>
      </c>
      <c r="BW5" s="103">
        <f>COUNTIF(BR6:BR11,"ج")</f>
        <v>0</v>
      </c>
      <c r="BX5" s="134">
        <v>1</v>
      </c>
      <c r="BY5" s="103" t="str">
        <f>IFERROR(VLOOKUP(BX5,$O$8:$AA$17,12,0),"")</f>
        <v/>
      </c>
      <c r="BZ5" s="103">
        <v>0</v>
      </c>
    </row>
    <row r="6" spans="1:80" s="103" customFormat="1" ht="21" customHeight="1" thickBot="1">
      <c r="A6" s="313" t="s">
        <v>958</v>
      </c>
      <c r="B6" s="313"/>
      <c r="C6" s="313"/>
      <c r="D6" s="314" t="e">
        <f>VLOOKUP(D1,ورقة2!A2:S176,19,0)</f>
        <v>#N/A</v>
      </c>
      <c r="E6" s="314"/>
      <c r="F6" s="314"/>
      <c r="G6" s="315" t="s">
        <v>184</v>
      </c>
      <c r="H6" s="316"/>
      <c r="I6" s="317"/>
      <c r="J6" s="318"/>
      <c r="K6" s="319"/>
      <c r="L6" s="319"/>
      <c r="M6" s="319"/>
      <c r="N6" s="319"/>
      <c r="O6" s="319"/>
      <c r="P6" s="319"/>
      <c r="AK6" s="176"/>
      <c r="AL6" s="176"/>
      <c r="AM6" s="176"/>
      <c r="AN6" s="176"/>
      <c r="BE6" s="103" t="s">
        <v>188</v>
      </c>
      <c r="BK6" s="103" t="e">
        <f>IF(BR6="م",BL6,"")</f>
        <v>#N/A</v>
      </c>
      <c r="BL6" s="166">
        <v>2</v>
      </c>
      <c r="BM6" s="166">
        <v>1</v>
      </c>
      <c r="BN6" s="166" t="s">
        <v>197</v>
      </c>
      <c r="BO6" s="103" t="s">
        <v>71</v>
      </c>
      <c r="BP6" s="103" t="s">
        <v>878</v>
      </c>
      <c r="BQ6" s="134" t="str">
        <f>IFERROR(VLOOKUP(BL6,$O$8:$AA$20,13,0),"")</f>
        <v/>
      </c>
      <c r="BR6" s="137" t="e">
        <f>IF(VLOOKUP($D$1,ورقة4!$A$2:$AY$11236,3,0)=0,"",(VLOOKUP($D$1,ورقة4!$A$2:$AY$11236,3,0)))</f>
        <v>#N/A</v>
      </c>
      <c r="BS6" s="80" t="e">
        <f>IF(BR6="م",BL6,"")</f>
        <v>#N/A</v>
      </c>
      <c r="BT6" s="103" t="e">
        <f>IF(BR6="م","",BL6)</f>
        <v>#N/A</v>
      </c>
      <c r="BU6" s="103" t="str">
        <f>BQ6</f>
        <v/>
      </c>
      <c r="BV6" s="103" t="s">
        <v>963</v>
      </c>
      <c r="BW6" s="103">
        <f>COUNTIFS(BR6:BR11,"ج",BQ6:BQ11,1)</f>
        <v>0</v>
      </c>
      <c r="BX6" s="166">
        <v>2</v>
      </c>
      <c r="BY6" s="103" t="str">
        <f t="shared" ref="BY6:BY16" si="0">IFERROR(VLOOKUP(BX6,$O$8:$AA$17,12,0),"")</f>
        <v/>
      </c>
      <c r="BZ6" s="103">
        <f t="shared" ref="BZ6:BZ24" si="1">IFERROR(VLOOKUP(BX6,$O$8:$AA$17,13,0),0)</f>
        <v>0</v>
      </c>
    </row>
    <row r="7" spans="1:80" ht="23.25" customHeight="1" thickBot="1">
      <c r="A7" s="163"/>
      <c r="D7" s="312" t="s">
        <v>953</v>
      </c>
      <c r="E7" s="312"/>
      <c r="F7" s="312"/>
      <c r="G7" s="312"/>
      <c r="H7" s="312"/>
      <c r="I7" s="312"/>
      <c r="J7" s="312"/>
      <c r="K7" s="312"/>
      <c r="O7" s="176"/>
      <c r="R7" s="312" t="s">
        <v>990</v>
      </c>
      <c r="S7" s="312"/>
      <c r="T7" s="312"/>
      <c r="U7" s="312"/>
      <c r="V7" s="312"/>
      <c r="W7" s="312"/>
      <c r="X7" s="312"/>
      <c r="Y7" s="312"/>
      <c r="Z7" s="312"/>
      <c r="AA7" s="312"/>
      <c r="AH7" s="176"/>
      <c r="AL7" s="176"/>
      <c r="AM7" s="176"/>
      <c r="AN7" s="176"/>
      <c r="BC7" s="133"/>
      <c r="BE7" s="103" t="s">
        <v>8</v>
      </c>
      <c r="BK7" s="103" t="e">
        <f t="shared" ref="BK7:BK52" si="2">IF(BR7="م",BL7,"")</f>
        <v>#N/A</v>
      </c>
      <c r="BL7" s="134">
        <v>3</v>
      </c>
      <c r="BM7" s="166">
        <v>2</v>
      </c>
      <c r="BN7" s="166" t="s">
        <v>198</v>
      </c>
      <c r="BO7" s="103" t="s">
        <v>71</v>
      </c>
      <c r="BP7" s="103" t="s">
        <v>878</v>
      </c>
      <c r="BQ7" s="134" t="str">
        <f t="shared" ref="BQ7:BQ11" si="3">IFERROR(VLOOKUP(BL7,$O$8:$AA$20,13,0),"")</f>
        <v/>
      </c>
      <c r="BR7" s="142" t="e">
        <f>IF(VLOOKUP($D$1,ورقة4!$A$2:$AY$11236,4,0)=0,"",(VLOOKUP($D$1,ورقة4!$A$2:$AY$11236,4,0)))</f>
        <v>#N/A</v>
      </c>
      <c r="BS7" s="80" t="e">
        <f t="shared" ref="BS7:BS11" si="4">IF(BR7="م",BL7,"")</f>
        <v>#N/A</v>
      </c>
      <c r="BT7" s="103" t="e">
        <f t="shared" ref="BT7:BT24" si="5">IF(BR7="م","",BL7)</f>
        <v>#N/A</v>
      </c>
      <c r="BU7" s="103" t="str">
        <f t="shared" ref="BU7:BU11" si="6">BQ7</f>
        <v/>
      </c>
      <c r="BX7" s="134">
        <v>3</v>
      </c>
      <c r="BY7" s="103" t="str">
        <f t="shared" si="0"/>
        <v/>
      </c>
      <c r="BZ7" s="103">
        <f t="shared" si="1"/>
        <v>0</v>
      </c>
      <c r="CA7" s="103"/>
    </row>
    <row r="8" spans="1:80" ht="23.25" customHeight="1" thickTop="1">
      <c r="A8" s="41" t="str">
        <f>IFERROR(SMALL($BS$4:$BS$42,BL5),"")</f>
        <v/>
      </c>
      <c r="B8" s="41">
        <f>IF(OR(A8=1,A8=8,A8=14,A8=21,A8=27,A8=33,A8=""),0,1)</f>
        <v>0</v>
      </c>
      <c r="C8" s="41"/>
      <c r="D8" s="309" t="str">
        <f t="shared" ref="D8:D20" si="7">IFERROR(VLOOKUP(A8,$BL$4:$BN$42,3,0),"")</f>
        <v/>
      </c>
      <c r="E8" s="310"/>
      <c r="F8" s="310"/>
      <c r="G8" s="310"/>
      <c r="H8" s="310"/>
      <c r="I8" s="310"/>
      <c r="J8" s="310"/>
      <c r="K8" s="311"/>
      <c r="L8" s="61"/>
      <c r="M8" s="61"/>
      <c r="N8" s="197" t="str">
        <f>IF(AND(AA8=1,Z8="ج"),P8,"")</f>
        <v/>
      </c>
      <c r="O8" s="197" t="str">
        <f t="shared" ref="O8:O20" si="8">IFERROR(SMALL($BT$5:$BT$24,BL5),"")</f>
        <v/>
      </c>
      <c r="P8" s="41" t="e">
        <f t="shared" ref="P8:P10" si="9">IF(AND($D$2="الأولى حديث",O8&gt;13),"",IF(AND($D$2="الأولى حديث",O8&gt;7,$BW$5&lt;&gt;$BW$6),"",O8))</f>
        <v>#N/A</v>
      </c>
      <c r="Q8" s="41"/>
      <c r="R8" s="320" t="str">
        <f>IFERROR(VLOOKUP(O8,$BL$4:$BN$42,3,0),"")</f>
        <v/>
      </c>
      <c r="S8" s="320"/>
      <c r="T8" s="320"/>
      <c r="U8" s="320"/>
      <c r="V8" s="320"/>
      <c r="W8" s="320"/>
      <c r="X8" s="320"/>
      <c r="Y8" s="320"/>
      <c r="Z8" s="182" t="str">
        <f t="shared" ref="Z8:Z20" si="10">IFERROR(IF(AND($D$2="الأولى حديث",O8&gt;7,$BZ$25&gt;6),"",IF(VLOOKUP(R8,$BN$5:$BR$52,5,0)=0,"",VLOOKUP(R8,$BN$5:$BR$52,5,0))),"")</f>
        <v/>
      </c>
      <c r="AA8" s="183"/>
      <c r="AC8" s="293" t="s">
        <v>986</v>
      </c>
      <c r="AD8" s="294"/>
      <c r="AE8" s="294"/>
      <c r="AF8" s="294"/>
      <c r="AG8" s="294"/>
      <c r="AH8" s="299">
        <f>SUM(Q9:Q20)</f>
        <v>0</v>
      </c>
      <c r="AI8" s="299"/>
      <c r="AJ8" s="300"/>
      <c r="AK8" s="135"/>
      <c r="AL8" s="58"/>
      <c r="AM8" s="92"/>
      <c r="BC8" s="103"/>
      <c r="BK8" s="103" t="e">
        <f t="shared" si="2"/>
        <v>#N/A</v>
      </c>
      <c r="BL8" s="166">
        <v>4</v>
      </c>
      <c r="BM8" s="166">
        <v>3</v>
      </c>
      <c r="BN8" s="166" t="s">
        <v>199</v>
      </c>
      <c r="BO8" s="103" t="s">
        <v>71</v>
      </c>
      <c r="BP8" s="103" t="s">
        <v>878</v>
      </c>
      <c r="BQ8" s="134" t="str">
        <f t="shared" si="3"/>
        <v/>
      </c>
      <c r="BR8" s="142" t="e">
        <f>IF(VLOOKUP($D$1,ورقة4!$A$2:$AY$11236,5,0)=0,"",(VLOOKUP($D$1,ورقة4!$A$2:$AY$11236,5,0)))</f>
        <v>#N/A</v>
      </c>
      <c r="BS8" s="80" t="e">
        <f t="shared" si="4"/>
        <v>#N/A</v>
      </c>
      <c r="BT8" s="103" t="e">
        <f t="shared" si="5"/>
        <v>#N/A</v>
      </c>
      <c r="BU8" s="103" t="str">
        <f t="shared" si="6"/>
        <v/>
      </c>
      <c r="BW8" s="1">
        <f>SUM(BW6:BW7)</f>
        <v>0</v>
      </c>
      <c r="BX8" s="166">
        <v>4</v>
      </c>
      <c r="BY8" s="103" t="str">
        <f t="shared" si="0"/>
        <v/>
      </c>
      <c r="BZ8" s="103">
        <f t="shared" si="1"/>
        <v>0</v>
      </c>
      <c r="CA8" s="103"/>
    </row>
    <row r="9" spans="1:80" ht="23.25" customHeight="1" thickBot="1">
      <c r="A9" s="41" t="str">
        <f t="shared" ref="A9:A22" si="11">IFERROR(SMALL($BS$4:$BS$42,BL6),"")</f>
        <v/>
      </c>
      <c r="B9" s="41">
        <f t="shared" ref="B9:B22" si="12">IF(OR(A9=1,A9=8,A9=14,A9=21,A9=27,A9=33,A9=""),0,1)</f>
        <v>0</v>
      </c>
      <c r="C9" s="197"/>
      <c r="D9" s="309" t="str">
        <f t="shared" si="7"/>
        <v/>
      </c>
      <c r="E9" s="310"/>
      <c r="F9" s="310"/>
      <c r="G9" s="310"/>
      <c r="H9" s="310"/>
      <c r="I9" s="310"/>
      <c r="J9" s="310"/>
      <c r="K9" s="311"/>
      <c r="L9" s="61"/>
      <c r="M9" s="61"/>
      <c r="N9" s="197" t="str">
        <f t="shared" ref="N9:N20" si="13">IF(AND(AA9=1,Z9="ج"),P9,"")</f>
        <v/>
      </c>
      <c r="O9" s="197" t="str">
        <f t="shared" si="8"/>
        <v/>
      </c>
      <c r="P9" s="41" t="e">
        <f t="shared" si="9"/>
        <v>#N/A</v>
      </c>
      <c r="Q9" s="198" t="b">
        <f>IF(Z9="ج",IF(AA9=1,IF($J$6=$BE$7,0,IF($J$6=$BE$2,IF(Z9="ج",4000,""),IF(OR($J$6=$BE$3,$J$6=$BE$6),IF(Z9="ج",2500,""),IF($J$6=$BE$4,500,IF(OR($J$6=$BE$1,$J$6=$BE$5),IF(Z9="ج",4000,""),IF(Z9="ج",5000,""))))))))</f>
        <v>0</v>
      </c>
      <c r="R9" s="309" t="str">
        <f>IFERROR(VLOOKUP(P9,$BL$4:$BN$42,3,0),"")</f>
        <v/>
      </c>
      <c r="S9" s="310"/>
      <c r="T9" s="310"/>
      <c r="U9" s="310"/>
      <c r="V9" s="310"/>
      <c r="W9" s="310"/>
      <c r="X9" s="310"/>
      <c r="Y9" s="311"/>
      <c r="Z9" s="182" t="str">
        <f t="shared" si="10"/>
        <v/>
      </c>
      <c r="AA9" s="496"/>
      <c r="AC9" s="295" t="s">
        <v>189</v>
      </c>
      <c r="AD9" s="296"/>
      <c r="AE9" s="296"/>
      <c r="AF9" s="296"/>
      <c r="AG9" s="296"/>
      <c r="AH9" s="289">
        <v>1900</v>
      </c>
      <c r="AI9" s="289"/>
      <c r="AJ9" s="290"/>
      <c r="AK9" s="177"/>
      <c r="AL9" s="58"/>
      <c r="AM9" s="92"/>
      <c r="BC9" s="133"/>
      <c r="BK9" s="103" t="e">
        <f t="shared" si="2"/>
        <v>#N/A</v>
      </c>
      <c r="BL9" s="134">
        <v>5</v>
      </c>
      <c r="BM9" s="166">
        <v>4</v>
      </c>
      <c r="BN9" s="166" t="s">
        <v>200</v>
      </c>
      <c r="BO9" s="103" t="s">
        <v>71</v>
      </c>
      <c r="BP9" s="103" t="s">
        <v>878</v>
      </c>
      <c r="BQ9" s="134" t="str">
        <f t="shared" si="3"/>
        <v/>
      </c>
      <c r="BR9" s="142" t="e">
        <f>IF(VLOOKUP($D$1,ورقة4!$A$2:$AY$11236,6,0)=0,"",(VLOOKUP($D$1,ورقة4!$A$2:$AY$11236,6,0)))</f>
        <v>#N/A</v>
      </c>
      <c r="BS9" s="80" t="e">
        <f t="shared" si="4"/>
        <v>#N/A</v>
      </c>
      <c r="BT9" s="103" t="e">
        <f t="shared" si="5"/>
        <v>#N/A</v>
      </c>
      <c r="BU9" s="103" t="str">
        <f t="shared" si="6"/>
        <v/>
      </c>
      <c r="BX9" s="134">
        <v>5</v>
      </c>
      <c r="BY9" s="103" t="str">
        <f t="shared" si="0"/>
        <v/>
      </c>
      <c r="BZ9" s="103">
        <f>IFERROR(VLOOKUP(BX9,$O$8:$AA$17,13,0),0)</f>
        <v>0</v>
      </c>
      <c r="CA9" s="103"/>
    </row>
    <row r="10" spans="1:80" ht="23.25" customHeight="1" thickTop="1" thickBot="1">
      <c r="A10" s="41" t="str">
        <f t="shared" si="11"/>
        <v/>
      </c>
      <c r="B10" s="41">
        <f t="shared" si="12"/>
        <v>0</v>
      </c>
      <c r="C10" s="197"/>
      <c r="D10" s="309" t="str">
        <f t="shared" si="7"/>
        <v/>
      </c>
      <c r="E10" s="310"/>
      <c r="F10" s="310"/>
      <c r="G10" s="310"/>
      <c r="H10" s="310"/>
      <c r="I10" s="310"/>
      <c r="J10" s="310"/>
      <c r="K10" s="311"/>
      <c r="L10" s="61"/>
      <c r="M10" s="61"/>
      <c r="N10" s="197" t="str">
        <f t="shared" si="13"/>
        <v/>
      </c>
      <c r="O10" s="197" t="str">
        <f t="shared" si="8"/>
        <v/>
      </c>
      <c r="P10" s="41" t="e">
        <f t="shared" si="9"/>
        <v>#N/A</v>
      </c>
      <c r="Q10" s="198" t="b">
        <f t="shared" ref="Q10:Q20" si="14">IF(Z10="ج",IF(AA10=1,IF($J$6=$BE$7,0,IF($J$6=$BE$2,IF(Z10="ج",4000,""),IF(OR($J$6=$BE$3,$J$6=$BE$6),IF(Z10="ج",2500,""),IF($J$6=$BE$4,500,IF(OR($J$6=$BE$1,$J$6=$BE$5),IF(Z10="ج",4000,""),IF(Z10="ج",5000,""))))))))</f>
        <v>0</v>
      </c>
      <c r="R10" s="309" t="str">
        <f t="shared" ref="R10:R20" si="15">IFERROR(VLOOKUP(P10,$BL$4:$BN$42,3,0),"")</f>
        <v/>
      </c>
      <c r="S10" s="310"/>
      <c r="T10" s="310"/>
      <c r="U10" s="310"/>
      <c r="V10" s="310"/>
      <c r="W10" s="310"/>
      <c r="X10" s="310"/>
      <c r="Y10" s="311"/>
      <c r="Z10" s="182" t="str">
        <f t="shared" si="10"/>
        <v/>
      </c>
      <c r="AA10" s="496"/>
      <c r="AC10" s="295" t="s">
        <v>988</v>
      </c>
      <c r="AD10" s="296"/>
      <c r="AE10" s="296"/>
      <c r="AF10" s="296"/>
      <c r="AG10" s="296"/>
      <c r="AH10" s="289">
        <f>AH8+AH9</f>
        <v>1900</v>
      </c>
      <c r="AI10" s="289"/>
      <c r="AJ10" s="290"/>
      <c r="AK10" s="178"/>
      <c r="AL10" s="58"/>
      <c r="AM10" s="92"/>
      <c r="BC10" s="133"/>
      <c r="BK10" s="103" t="e">
        <f t="shared" si="2"/>
        <v>#N/A</v>
      </c>
      <c r="BL10" s="166">
        <v>6</v>
      </c>
      <c r="BM10" s="166">
        <v>5</v>
      </c>
      <c r="BN10" s="166" t="s">
        <v>201</v>
      </c>
      <c r="BO10" s="103" t="s">
        <v>71</v>
      </c>
      <c r="BP10" s="103" t="s">
        <v>878</v>
      </c>
      <c r="BQ10" s="134" t="str">
        <f t="shared" si="3"/>
        <v/>
      </c>
      <c r="BR10" s="142" t="e">
        <f>IF(VLOOKUP($D$1,ورقة4!$A$2:$AY$11236,7,0)=0,"",(VLOOKUP($D$1,ورقة4!$A$2:$AY$11236,7,0)))</f>
        <v>#N/A</v>
      </c>
      <c r="BS10" s="80" t="e">
        <f t="shared" si="4"/>
        <v>#N/A</v>
      </c>
      <c r="BT10" s="103" t="e">
        <f t="shared" si="5"/>
        <v>#N/A</v>
      </c>
      <c r="BU10" s="103" t="str">
        <f t="shared" si="6"/>
        <v/>
      </c>
      <c r="BX10" s="166">
        <v>6</v>
      </c>
      <c r="BY10" s="103" t="str">
        <f t="shared" si="0"/>
        <v/>
      </c>
      <c r="BZ10" s="103">
        <f t="shared" si="1"/>
        <v>0</v>
      </c>
      <c r="CA10" s="103"/>
    </row>
    <row r="11" spans="1:80" ht="23.25" customHeight="1" thickTop="1" thickBot="1">
      <c r="A11" s="41" t="str">
        <f t="shared" si="11"/>
        <v/>
      </c>
      <c r="B11" s="41">
        <f t="shared" si="12"/>
        <v>0</v>
      </c>
      <c r="C11" s="197"/>
      <c r="D11" s="309" t="str">
        <f t="shared" si="7"/>
        <v/>
      </c>
      <c r="E11" s="310"/>
      <c r="F11" s="310"/>
      <c r="G11" s="310"/>
      <c r="H11" s="310"/>
      <c r="I11" s="310"/>
      <c r="J11" s="310"/>
      <c r="K11" s="311"/>
      <c r="L11" s="61"/>
      <c r="M11" s="61"/>
      <c r="N11" s="197" t="str">
        <f t="shared" si="13"/>
        <v/>
      </c>
      <c r="O11" s="197" t="str">
        <f t="shared" si="8"/>
        <v/>
      </c>
      <c r="P11" s="41" t="e">
        <f t="shared" ref="P11:P20" si="16">IF(AND($D$2="الأولى حديث",O11&gt;13),"",IF(AND($D$2="الأولى حديث",O11&gt;7,$BW$5&lt;&gt;$BW$6),"",O11))</f>
        <v>#N/A</v>
      </c>
      <c r="Q11" s="198" t="b">
        <f t="shared" si="14"/>
        <v>0</v>
      </c>
      <c r="R11" s="309" t="str">
        <f t="shared" si="15"/>
        <v/>
      </c>
      <c r="S11" s="310"/>
      <c r="T11" s="310"/>
      <c r="U11" s="310"/>
      <c r="V11" s="310"/>
      <c r="W11" s="310"/>
      <c r="X11" s="310"/>
      <c r="Y11" s="311"/>
      <c r="Z11" s="182" t="str">
        <f t="shared" si="10"/>
        <v/>
      </c>
      <c r="AA11" s="496"/>
      <c r="AC11" s="295" t="s">
        <v>21</v>
      </c>
      <c r="AD11" s="296"/>
      <c r="AE11" s="296"/>
      <c r="AF11" s="296"/>
      <c r="AG11" s="296"/>
      <c r="AH11" s="497" t="s">
        <v>341</v>
      </c>
      <c r="AI11" s="497"/>
      <c r="AJ11" s="498"/>
      <c r="AK11" s="179"/>
      <c r="AL11" s="58"/>
      <c r="AM11" s="92"/>
      <c r="BC11" s="133"/>
      <c r="BK11" s="103" t="e">
        <f t="shared" si="2"/>
        <v>#N/A</v>
      </c>
      <c r="BL11" s="134">
        <v>7</v>
      </c>
      <c r="BM11" s="166">
        <v>102</v>
      </c>
      <c r="BN11" s="166" t="s">
        <v>343</v>
      </c>
      <c r="BO11" s="103" t="s">
        <v>71</v>
      </c>
      <c r="BP11" s="103" t="s">
        <v>878</v>
      </c>
      <c r="BQ11" s="134" t="str">
        <f t="shared" si="3"/>
        <v/>
      </c>
      <c r="BR11" s="143" t="e">
        <f>IF(VLOOKUP($D$1,ورقة4!$A$2:$AY$11236,8,0)=0,"",(VLOOKUP($D$1,ورقة4!$A$2:$AY$11236,8,0)))</f>
        <v>#N/A</v>
      </c>
      <c r="BS11" s="80" t="e">
        <f t="shared" si="4"/>
        <v>#N/A</v>
      </c>
      <c r="BT11" s="103" t="e">
        <f t="shared" si="5"/>
        <v>#N/A</v>
      </c>
      <c r="BU11" s="103" t="str">
        <f t="shared" si="6"/>
        <v/>
      </c>
      <c r="BX11" s="134">
        <v>7</v>
      </c>
      <c r="BY11" s="103" t="str">
        <f t="shared" si="0"/>
        <v/>
      </c>
      <c r="BZ11" s="103">
        <f t="shared" si="1"/>
        <v>0</v>
      </c>
      <c r="CA11" s="103"/>
    </row>
    <row r="12" spans="1:80" ht="23.25" customHeight="1" thickTop="1" thickBot="1">
      <c r="A12" s="41" t="str">
        <f t="shared" si="11"/>
        <v/>
      </c>
      <c r="B12" s="41">
        <f t="shared" si="12"/>
        <v>0</v>
      </c>
      <c r="C12" s="197"/>
      <c r="D12" s="309" t="str">
        <f t="shared" si="7"/>
        <v/>
      </c>
      <c r="E12" s="310"/>
      <c r="F12" s="310"/>
      <c r="G12" s="310"/>
      <c r="H12" s="310"/>
      <c r="I12" s="310"/>
      <c r="J12" s="310"/>
      <c r="K12" s="311"/>
      <c r="L12" s="61"/>
      <c r="M12" s="61"/>
      <c r="N12" s="197" t="str">
        <f t="shared" si="13"/>
        <v/>
      </c>
      <c r="O12" s="197" t="str">
        <f t="shared" si="8"/>
        <v/>
      </c>
      <c r="P12" s="41" t="e">
        <f t="shared" si="16"/>
        <v>#N/A</v>
      </c>
      <c r="Q12" s="198" t="b">
        <f t="shared" si="14"/>
        <v>0</v>
      </c>
      <c r="R12" s="309" t="str">
        <f t="shared" si="15"/>
        <v/>
      </c>
      <c r="S12" s="310"/>
      <c r="T12" s="310"/>
      <c r="U12" s="310"/>
      <c r="V12" s="310"/>
      <c r="W12" s="310"/>
      <c r="X12" s="310"/>
      <c r="Y12" s="311"/>
      <c r="Z12" s="182" t="str">
        <f t="shared" si="10"/>
        <v/>
      </c>
      <c r="AA12" s="496"/>
      <c r="AC12" s="295" t="s">
        <v>24</v>
      </c>
      <c r="AD12" s="296"/>
      <c r="AE12" s="296"/>
      <c r="AF12" s="296"/>
      <c r="AG12" s="296"/>
      <c r="AH12" s="289">
        <f>IF(OR(J6=BE4,J6=BE7),AH10,IF(AH11="نعم",IF(AH11="نعم",IF(OR(J6=BE1,J6=BE5,J6=BE2),AH9+8000+((AH14-2)*4000)/2,IF(OR(J6=BE3,J6=BE6),AH9+5000+((AH14-2)*2500)/2,AH9+10000+((AH14-2)*5000)/2))),AH10))</f>
        <v>1900</v>
      </c>
      <c r="AI12" s="289"/>
      <c r="AJ12" s="290"/>
      <c r="AK12" s="179"/>
      <c r="AL12" s="58"/>
      <c r="AM12" s="92"/>
      <c r="BC12" s="133"/>
      <c r="BK12" s="103" t="str">
        <f t="shared" si="2"/>
        <v/>
      </c>
      <c r="BL12" s="166">
        <v>8</v>
      </c>
      <c r="BN12" s="134" t="s">
        <v>951</v>
      </c>
      <c r="BQ12" s="134" t="str">
        <f t="shared" ref="BQ12:BQ24" si="17">IFERROR(VLOOKUP(BN12,$R$8:$AA$20,10,0),"")</f>
        <v/>
      </c>
      <c r="BS12" s="80" t="e">
        <f>IF(AND(BS13="",BS14="",BS15="",BS16="",BS17=""),"",BL12)</f>
        <v>#N/A</v>
      </c>
      <c r="BT12" s="103" t="e">
        <f>IF(AND(BT13="",BT14="",BT15="",BT16="",BT17=""),"",BL12)</f>
        <v>#N/A</v>
      </c>
      <c r="BX12" s="166">
        <v>8</v>
      </c>
      <c r="BY12" s="103" t="str">
        <f t="shared" si="0"/>
        <v/>
      </c>
      <c r="BZ12" s="103">
        <v>0</v>
      </c>
      <c r="CA12" s="103"/>
    </row>
    <row r="13" spans="1:80" ht="23.25" customHeight="1" thickTop="1" thickBot="1">
      <c r="A13" s="41" t="str">
        <f t="shared" si="11"/>
        <v/>
      </c>
      <c r="B13" s="41">
        <f t="shared" si="12"/>
        <v>0</v>
      </c>
      <c r="C13" s="197"/>
      <c r="D13" s="309" t="str">
        <f t="shared" si="7"/>
        <v/>
      </c>
      <c r="E13" s="310"/>
      <c r="F13" s="310"/>
      <c r="G13" s="310"/>
      <c r="H13" s="310"/>
      <c r="I13" s="310"/>
      <c r="J13" s="310"/>
      <c r="K13" s="311"/>
      <c r="L13" s="61"/>
      <c r="M13" s="61"/>
      <c r="N13" s="197" t="str">
        <f t="shared" si="13"/>
        <v/>
      </c>
      <c r="O13" s="197" t="str">
        <f t="shared" si="8"/>
        <v/>
      </c>
      <c r="P13" s="41" t="e">
        <f t="shared" si="16"/>
        <v>#N/A</v>
      </c>
      <c r="Q13" s="198" t="b">
        <f t="shared" si="14"/>
        <v>0</v>
      </c>
      <c r="R13" s="309" t="str">
        <f t="shared" si="15"/>
        <v/>
      </c>
      <c r="S13" s="310"/>
      <c r="T13" s="310"/>
      <c r="U13" s="310"/>
      <c r="V13" s="310"/>
      <c r="W13" s="310"/>
      <c r="X13" s="310"/>
      <c r="Y13" s="311"/>
      <c r="Z13" s="182" t="str">
        <f t="shared" si="10"/>
        <v/>
      </c>
      <c r="AA13" s="496"/>
      <c r="AC13" s="295" t="s">
        <v>26</v>
      </c>
      <c r="AD13" s="296"/>
      <c r="AE13" s="296"/>
      <c r="AF13" s="296"/>
      <c r="AG13" s="296"/>
      <c r="AH13" s="289">
        <f>IF(OR(J6=BE4,J6=BE7),0,AH10-AH12)</f>
        <v>0</v>
      </c>
      <c r="AI13" s="289"/>
      <c r="AJ13" s="290"/>
      <c r="AK13" s="180"/>
      <c r="AL13" s="58"/>
      <c r="AM13" s="92"/>
      <c r="BC13" s="133"/>
      <c r="BK13" s="103" t="e">
        <f t="shared" si="2"/>
        <v>#N/A</v>
      </c>
      <c r="BL13" s="134">
        <v>9</v>
      </c>
      <c r="BM13" s="166">
        <v>6</v>
      </c>
      <c r="BN13" s="166" t="s">
        <v>202</v>
      </c>
      <c r="BO13" s="135" t="s">
        <v>71</v>
      </c>
      <c r="BP13" s="135" t="s">
        <v>880</v>
      </c>
      <c r="BQ13" s="134" t="str">
        <f t="shared" si="17"/>
        <v/>
      </c>
      <c r="BR13" s="137" t="e">
        <f>IF(VLOOKUP($D$1,ورقة4!$A$2:$AY$11236,9,0)=0,"",(VLOOKUP($D$1,ورقة4!$A$2:$AY$11236,9,0)))</f>
        <v>#N/A</v>
      </c>
      <c r="BS13" s="80" t="e">
        <f>IF(BR13="م",BL13,"")</f>
        <v>#N/A</v>
      </c>
      <c r="BT13" s="103" t="e">
        <f t="shared" si="5"/>
        <v>#N/A</v>
      </c>
      <c r="BX13" s="134">
        <v>9</v>
      </c>
      <c r="BY13" s="103" t="str">
        <f t="shared" si="0"/>
        <v/>
      </c>
      <c r="BZ13" s="103">
        <f t="shared" si="1"/>
        <v>0</v>
      </c>
      <c r="CA13" s="103"/>
    </row>
    <row r="14" spans="1:80" ht="23.25" customHeight="1" thickTop="1" thickBot="1">
      <c r="A14" s="41" t="str">
        <f t="shared" si="11"/>
        <v/>
      </c>
      <c r="B14" s="41">
        <f t="shared" si="12"/>
        <v>0</v>
      </c>
      <c r="C14" s="197"/>
      <c r="D14" s="309" t="str">
        <f t="shared" si="7"/>
        <v/>
      </c>
      <c r="E14" s="310"/>
      <c r="F14" s="310"/>
      <c r="G14" s="310"/>
      <c r="H14" s="310"/>
      <c r="I14" s="310"/>
      <c r="J14" s="310"/>
      <c r="K14" s="311"/>
      <c r="L14" s="61"/>
      <c r="M14" s="61"/>
      <c r="N14" s="197" t="str">
        <f t="shared" si="13"/>
        <v/>
      </c>
      <c r="O14" s="197" t="str">
        <f t="shared" si="8"/>
        <v/>
      </c>
      <c r="P14" s="41" t="e">
        <f>IF(AND($D$2="الأولى حديث",O14&gt;13),"",IF(AND($D$2="الأولى حديث",O14&gt;7,$BW$5&lt;&gt;$BW$6),"",O14))</f>
        <v>#N/A</v>
      </c>
      <c r="Q14" s="198" t="b">
        <f t="shared" si="14"/>
        <v>0</v>
      </c>
      <c r="R14" s="309" t="str">
        <f t="shared" si="15"/>
        <v/>
      </c>
      <c r="S14" s="310"/>
      <c r="T14" s="310"/>
      <c r="U14" s="310"/>
      <c r="V14" s="310"/>
      <c r="W14" s="310"/>
      <c r="X14" s="310"/>
      <c r="Y14" s="311"/>
      <c r="Z14" s="182" t="str">
        <f t="shared" si="10"/>
        <v/>
      </c>
      <c r="AA14" s="496"/>
      <c r="AC14" s="295" t="s">
        <v>987</v>
      </c>
      <c r="AD14" s="296"/>
      <c r="AE14" s="296"/>
      <c r="AF14" s="296"/>
      <c r="AG14" s="296"/>
      <c r="AH14" s="289">
        <f>COUNTIFS(Z8:Z20,"ج",AA8:AA20,1)</f>
        <v>0</v>
      </c>
      <c r="AI14" s="289"/>
      <c r="AJ14" s="290"/>
      <c r="AK14" s="180"/>
      <c r="AL14" s="58"/>
      <c r="AM14" s="92"/>
      <c r="BC14" s="133"/>
      <c r="BK14" s="103" t="e">
        <f t="shared" si="2"/>
        <v>#N/A</v>
      </c>
      <c r="BL14" s="166">
        <v>10</v>
      </c>
      <c r="BM14" s="166">
        <v>7</v>
      </c>
      <c r="BN14" s="166" t="s">
        <v>203</v>
      </c>
      <c r="BO14" s="135" t="s">
        <v>71</v>
      </c>
      <c r="BP14" s="135" t="s">
        <v>880</v>
      </c>
      <c r="BQ14" s="134" t="str">
        <f t="shared" si="17"/>
        <v/>
      </c>
      <c r="BR14" s="142" t="e">
        <f>IF(VLOOKUP($D$1,ورقة4!$A$2:$AY$11236,10,0)=0,"",(VLOOKUP($D$1,ورقة4!$A$2:$AY$11236,10,0)))</f>
        <v>#N/A</v>
      </c>
      <c r="BS14" s="80" t="e">
        <f>IF(BR14="م",BL14,"")</f>
        <v>#N/A</v>
      </c>
      <c r="BT14" s="103" t="e">
        <f t="shared" si="5"/>
        <v>#N/A</v>
      </c>
      <c r="BX14" s="166">
        <v>10</v>
      </c>
      <c r="BY14" s="103" t="str">
        <f t="shared" si="0"/>
        <v/>
      </c>
      <c r="BZ14" s="103">
        <f t="shared" si="1"/>
        <v>0</v>
      </c>
      <c r="CA14" s="103"/>
    </row>
    <row r="15" spans="1:80" ht="23.25" customHeight="1" thickTop="1" thickBot="1">
      <c r="A15" s="41" t="str">
        <f t="shared" si="11"/>
        <v/>
      </c>
      <c r="B15" s="41">
        <f t="shared" si="12"/>
        <v>0</v>
      </c>
      <c r="C15" s="197"/>
      <c r="D15" s="309" t="str">
        <f t="shared" si="7"/>
        <v/>
      </c>
      <c r="E15" s="310"/>
      <c r="F15" s="310"/>
      <c r="G15" s="310"/>
      <c r="H15" s="310"/>
      <c r="I15" s="310"/>
      <c r="J15" s="310"/>
      <c r="K15" s="311"/>
      <c r="N15" s="197" t="str">
        <f t="shared" si="13"/>
        <v/>
      </c>
      <c r="O15" s="197" t="str">
        <f t="shared" si="8"/>
        <v/>
      </c>
      <c r="P15" s="41" t="e">
        <f t="shared" si="16"/>
        <v>#N/A</v>
      </c>
      <c r="Q15" s="198" t="b">
        <f t="shared" si="14"/>
        <v>0</v>
      </c>
      <c r="R15" s="309" t="str">
        <f t="shared" si="15"/>
        <v/>
      </c>
      <c r="S15" s="310"/>
      <c r="T15" s="310"/>
      <c r="U15" s="310"/>
      <c r="V15" s="310"/>
      <c r="W15" s="310"/>
      <c r="X15" s="310"/>
      <c r="Y15" s="311"/>
      <c r="Z15" s="182" t="str">
        <f t="shared" si="10"/>
        <v/>
      </c>
      <c r="AA15" s="496"/>
      <c r="AC15" s="297" t="s">
        <v>989</v>
      </c>
      <c r="AD15" s="298"/>
      <c r="AE15" s="298"/>
      <c r="AF15" s="298"/>
      <c r="AG15" s="298"/>
      <c r="AH15" s="291">
        <f>SUM(B8:B22)</f>
        <v>0</v>
      </c>
      <c r="AI15" s="291"/>
      <c r="AJ15" s="292"/>
      <c r="AK15" s="180"/>
      <c r="AL15" s="92"/>
      <c r="AM15" s="92"/>
      <c r="BC15" s="133"/>
      <c r="BK15" s="103" t="e">
        <f t="shared" si="2"/>
        <v>#N/A</v>
      </c>
      <c r="BL15" s="134">
        <v>11</v>
      </c>
      <c r="BM15" s="166">
        <v>8</v>
      </c>
      <c r="BN15" s="166" t="s">
        <v>204</v>
      </c>
      <c r="BO15" s="135" t="s">
        <v>71</v>
      </c>
      <c r="BP15" s="135" t="s">
        <v>880</v>
      </c>
      <c r="BQ15" s="134" t="str">
        <f t="shared" si="17"/>
        <v/>
      </c>
      <c r="BR15" s="142" t="e">
        <f>IF(VLOOKUP($D$1,ورقة4!$A$2:$AY$11236,11,0)=0,"",(VLOOKUP($D$1,ورقة4!$A$2:$AY$11236,11,0)))</f>
        <v>#N/A</v>
      </c>
      <c r="BS15" s="80" t="e">
        <f>IF(BR15="م",BL15,"")</f>
        <v>#N/A</v>
      </c>
      <c r="BT15" s="103" t="e">
        <f t="shared" si="5"/>
        <v>#N/A</v>
      </c>
      <c r="BX15" s="134">
        <v>11</v>
      </c>
      <c r="BY15" s="103" t="str">
        <f t="shared" si="0"/>
        <v/>
      </c>
      <c r="BZ15" s="103">
        <f t="shared" si="1"/>
        <v>0</v>
      </c>
      <c r="CA15" s="103"/>
      <c r="CB15" s="136"/>
    </row>
    <row r="16" spans="1:80" ht="23.25" customHeight="1" thickTop="1" thickBot="1">
      <c r="A16" s="41" t="str">
        <f t="shared" si="11"/>
        <v/>
      </c>
      <c r="B16" s="41">
        <f t="shared" si="12"/>
        <v>0</v>
      </c>
      <c r="C16" s="41"/>
      <c r="D16" s="309" t="str">
        <f t="shared" si="7"/>
        <v/>
      </c>
      <c r="E16" s="310"/>
      <c r="F16" s="310"/>
      <c r="G16" s="310"/>
      <c r="H16" s="310"/>
      <c r="I16" s="310"/>
      <c r="J16" s="310"/>
      <c r="K16" s="311"/>
      <c r="N16" s="197" t="str">
        <f t="shared" si="13"/>
        <v/>
      </c>
      <c r="O16" s="197" t="str">
        <f t="shared" si="8"/>
        <v/>
      </c>
      <c r="P16" s="41" t="e">
        <f t="shared" si="16"/>
        <v>#N/A</v>
      </c>
      <c r="Q16" s="198" t="b">
        <f t="shared" si="14"/>
        <v>0</v>
      </c>
      <c r="R16" s="309" t="str">
        <f t="shared" si="15"/>
        <v/>
      </c>
      <c r="S16" s="310"/>
      <c r="T16" s="310"/>
      <c r="U16" s="310"/>
      <c r="V16" s="310"/>
      <c r="W16" s="310"/>
      <c r="X16" s="310"/>
      <c r="Y16" s="311"/>
      <c r="Z16" s="182" t="str">
        <f t="shared" si="10"/>
        <v/>
      </c>
      <c r="AA16" s="496"/>
      <c r="AC16" s="136"/>
      <c r="AD16" s="136"/>
      <c r="AE16" s="136"/>
      <c r="AF16" s="58"/>
      <c r="AG16" s="164"/>
      <c r="AH16" s="164"/>
      <c r="AI16" s="180"/>
      <c r="AJ16" s="180"/>
      <c r="AK16" s="180"/>
      <c r="AL16" s="92"/>
      <c r="AM16" s="92"/>
      <c r="BC16" s="133"/>
      <c r="BK16" s="103" t="e">
        <f t="shared" si="2"/>
        <v>#N/A</v>
      </c>
      <c r="BL16" s="166">
        <v>12</v>
      </c>
      <c r="BM16" s="166">
        <v>9</v>
      </c>
      <c r="BN16" s="166" t="s">
        <v>205</v>
      </c>
      <c r="BO16" s="135" t="s">
        <v>71</v>
      </c>
      <c r="BP16" s="135" t="s">
        <v>880</v>
      </c>
      <c r="BQ16" s="134" t="str">
        <f t="shared" si="17"/>
        <v/>
      </c>
      <c r="BR16" s="142" t="e">
        <f>IF(VLOOKUP($D$1,ورقة4!$A$2:$AY$11236,12,0)=0,"",(VLOOKUP($D$1,ورقة4!$A$2:$AY$11236,12,0)))</f>
        <v>#N/A</v>
      </c>
      <c r="BS16" s="80" t="e">
        <f>IF(BR16="م",BL16,"")</f>
        <v>#N/A</v>
      </c>
      <c r="BT16" s="103" t="e">
        <f t="shared" si="5"/>
        <v>#N/A</v>
      </c>
      <c r="BX16" s="166">
        <v>12</v>
      </c>
      <c r="BY16" s="103" t="str">
        <f t="shared" si="0"/>
        <v/>
      </c>
      <c r="BZ16" s="103">
        <f t="shared" si="1"/>
        <v>0</v>
      </c>
      <c r="CA16" s="103"/>
      <c r="CB16" s="136"/>
    </row>
    <row r="17" spans="1:80" ht="23.25" customHeight="1" thickTop="1" thickBot="1">
      <c r="A17" s="41" t="str">
        <f t="shared" si="11"/>
        <v/>
      </c>
      <c r="B17" s="41">
        <f t="shared" si="12"/>
        <v>0</v>
      </c>
      <c r="C17" s="41"/>
      <c r="D17" s="309" t="str">
        <f t="shared" si="7"/>
        <v/>
      </c>
      <c r="E17" s="310"/>
      <c r="F17" s="310"/>
      <c r="G17" s="310"/>
      <c r="H17" s="310"/>
      <c r="I17" s="310"/>
      <c r="J17" s="310"/>
      <c r="K17" s="311"/>
      <c r="N17" s="197" t="str">
        <f t="shared" si="13"/>
        <v/>
      </c>
      <c r="O17" s="197" t="str">
        <f t="shared" si="8"/>
        <v/>
      </c>
      <c r="P17" s="41" t="e">
        <f t="shared" si="16"/>
        <v>#N/A</v>
      </c>
      <c r="Q17" s="198" t="b">
        <f t="shared" si="14"/>
        <v>0</v>
      </c>
      <c r="R17" s="309" t="str">
        <f t="shared" si="15"/>
        <v/>
      </c>
      <c r="S17" s="310"/>
      <c r="T17" s="310"/>
      <c r="U17" s="310"/>
      <c r="V17" s="310"/>
      <c r="W17" s="310"/>
      <c r="X17" s="310"/>
      <c r="Y17" s="311"/>
      <c r="Z17" s="182" t="str">
        <f t="shared" si="10"/>
        <v/>
      </c>
      <c r="AA17" s="496"/>
      <c r="AJ17" s="180"/>
      <c r="AK17" s="180"/>
      <c r="AL17" s="92"/>
      <c r="AM17" s="92"/>
      <c r="BC17" s="133"/>
      <c r="BK17" s="103" t="e">
        <f t="shared" si="2"/>
        <v>#N/A</v>
      </c>
      <c r="BL17" s="134">
        <v>13</v>
      </c>
      <c r="BM17" s="166">
        <v>10</v>
      </c>
      <c r="BN17" s="166" t="s">
        <v>206</v>
      </c>
      <c r="BO17" s="135" t="s">
        <v>71</v>
      </c>
      <c r="BP17" s="135" t="s">
        <v>880</v>
      </c>
      <c r="BQ17" s="134" t="str">
        <f t="shared" si="17"/>
        <v/>
      </c>
      <c r="BR17" s="143" t="e">
        <f>IF(VLOOKUP($D$1,ورقة4!$A$2:$AY$11236,13,0)=0,"",(VLOOKUP($D$1,ورقة4!$A$2:$AY$11236,13,0)))</f>
        <v>#N/A</v>
      </c>
      <c r="BS17" s="80" t="e">
        <f>IF(BR17="م",BL17,"")</f>
        <v>#N/A</v>
      </c>
      <c r="BT17" s="103" t="e">
        <f t="shared" si="5"/>
        <v>#N/A</v>
      </c>
      <c r="BX17" s="134">
        <v>13</v>
      </c>
      <c r="BY17" s="103" t="str">
        <f>IFERROR(VLOOKUP(BX17,$O$8:$AA$17,12,0),"")</f>
        <v/>
      </c>
      <c r="BZ17" s="103">
        <f t="shared" si="1"/>
        <v>0</v>
      </c>
      <c r="CA17" s="103"/>
    </row>
    <row r="18" spans="1:80" ht="23.25" customHeight="1" thickTop="1" thickBot="1">
      <c r="A18" s="41" t="str">
        <f t="shared" si="11"/>
        <v/>
      </c>
      <c r="B18" s="41">
        <f t="shared" si="12"/>
        <v>0</v>
      </c>
      <c r="C18" s="41"/>
      <c r="D18" s="309" t="str">
        <f t="shared" si="7"/>
        <v/>
      </c>
      <c r="E18" s="310"/>
      <c r="F18" s="310"/>
      <c r="G18" s="310"/>
      <c r="H18" s="310"/>
      <c r="I18" s="310"/>
      <c r="J18" s="310"/>
      <c r="K18" s="311"/>
      <c r="N18" s="197" t="str">
        <f t="shared" si="13"/>
        <v/>
      </c>
      <c r="O18" s="197" t="str">
        <f t="shared" si="8"/>
        <v/>
      </c>
      <c r="P18" s="41" t="e">
        <f t="shared" si="16"/>
        <v>#N/A</v>
      </c>
      <c r="Q18" s="198" t="b">
        <f t="shared" si="14"/>
        <v>0</v>
      </c>
      <c r="R18" s="309" t="str">
        <f t="shared" si="15"/>
        <v/>
      </c>
      <c r="S18" s="310"/>
      <c r="T18" s="310"/>
      <c r="U18" s="310"/>
      <c r="V18" s="310"/>
      <c r="W18" s="310"/>
      <c r="X18" s="310"/>
      <c r="Y18" s="311"/>
      <c r="Z18" s="182" t="str">
        <f t="shared" si="10"/>
        <v/>
      </c>
      <c r="AA18" s="496"/>
      <c r="AJ18" s="180"/>
      <c r="AK18" s="180"/>
      <c r="AL18" s="92"/>
      <c r="AM18" s="92"/>
      <c r="BC18" s="133"/>
      <c r="BK18" s="103" t="str">
        <f t="shared" si="2"/>
        <v/>
      </c>
      <c r="BL18" s="134">
        <v>14</v>
      </c>
      <c r="BN18" s="134" t="s">
        <v>952</v>
      </c>
      <c r="BQ18" s="134" t="str">
        <f t="shared" si="17"/>
        <v/>
      </c>
      <c r="BS18" s="80" t="e">
        <f>IF(AND(BS19="",BS20="",BS21="",BS22="",BS23="",BS24=""),"",BL18)</f>
        <v>#N/A</v>
      </c>
      <c r="BT18" s="103" t="e">
        <f>IF(AND(BT19="",BT20="",BT21="",BT22="",BT23="",BT24=""),"",BL18)</f>
        <v>#N/A</v>
      </c>
      <c r="BX18" s="166">
        <v>14</v>
      </c>
      <c r="BY18" s="103" t="str">
        <f t="shared" ref="BY18:BY24" si="18">IFERROR(VLOOKUP(BX18,$O$8:$AA$17,12,0),"")</f>
        <v/>
      </c>
      <c r="BZ18" s="103">
        <v>0</v>
      </c>
      <c r="CA18" s="103"/>
    </row>
    <row r="19" spans="1:80" ht="23.25" customHeight="1" thickTop="1" thickBot="1">
      <c r="A19" s="41" t="str">
        <f t="shared" si="11"/>
        <v/>
      </c>
      <c r="B19" s="41">
        <f t="shared" si="12"/>
        <v>0</v>
      </c>
      <c r="C19" s="41"/>
      <c r="D19" s="309" t="str">
        <f t="shared" si="7"/>
        <v/>
      </c>
      <c r="E19" s="310"/>
      <c r="F19" s="310"/>
      <c r="G19" s="310"/>
      <c r="H19" s="310"/>
      <c r="I19" s="310"/>
      <c r="J19" s="310"/>
      <c r="K19" s="311"/>
      <c r="N19" s="197" t="str">
        <f t="shared" si="13"/>
        <v/>
      </c>
      <c r="O19" s="197" t="str">
        <f t="shared" si="8"/>
        <v/>
      </c>
      <c r="P19" s="41" t="e">
        <f t="shared" si="16"/>
        <v>#N/A</v>
      </c>
      <c r="Q19" s="198" t="b">
        <f t="shared" si="14"/>
        <v>0</v>
      </c>
      <c r="R19" s="309" t="str">
        <f t="shared" si="15"/>
        <v/>
      </c>
      <c r="S19" s="310"/>
      <c r="T19" s="310"/>
      <c r="U19" s="310"/>
      <c r="V19" s="310"/>
      <c r="W19" s="310"/>
      <c r="X19" s="310"/>
      <c r="Y19" s="311"/>
      <c r="Z19" s="182" t="str">
        <f t="shared" si="10"/>
        <v/>
      </c>
      <c r="AA19" s="496"/>
      <c r="AJ19" s="180"/>
      <c r="AK19" s="180"/>
      <c r="AL19" s="92"/>
      <c r="AM19" s="92"/>
      <c r="BC19" s="133"/>
      <c r="BK19" s="103" t="e">
        <f t="shared" si="2"/>
        <v>#N/A</v>
      </c>
      <c r="BL19" s="166">
        <v>15</v>
      </c>
      <c r="BM19" s="166">
        <v>11</v>
      </c>
      <c r="BN19" s="166" t="s">
        <v>232</v>
      </c>
      <c r="BO19" s="135" t="s">
        <v>879</v>
      </c>
      <c r="BP19" s="135" t="s">
        <v>878</v>
      </c>
      <c r="BQ19" s="134" t="str">
        <f t="shared" si="17"/>
        <v/>
      </c>
      <c r="BR19" s="137" t="e">
        <f>IF(VLOOKUP($D$1,ورقة4!$A$2:$AY$11236,14,0)=0,"",(VLOOKUP($D$1,ورقة4!$A$2:$AY$11236,14,0)))</f>
        <v>#N/A</v>
      </c>
      <c r="BS19" s="80" t="e">
        <f t="shared" ref="BS19:BS24" si="19">IF(BR19="م",BL19,"")</f>
        <v>#N/A</v>
      </c>
      <c r="BT19" s="103" t="e">
        <f t="shared" si="5"/>
        <v>#N/A</v>
      </c>
      <c r="BX19" s="134">
        <v>15</v>
      </c>
      <c r="BY19" s="103" t="str">
        <f t="shared" si="18"/>
        <v/>
      </c>
      <c r="BZ19" s="103">
        <f t="shared" si="1"/>
        <v>0</v>
      </c>
      <c r="CA19" s="103"/>
    </row>
    <row r="20" spans="1:80" ht="23.25" customHeight="1" thickTop="1" thickBot="1">
      <c r="A20" s="41" t="str">
        <f t="shared" si="11"/>
        <v/>
      </c>
      <c r="B20" s="41">
        <f t="shared" si="12"/>
        <v>0</v>
      </c>
      <c r="C20" s="41"/>
      <c r="D20" s="309" t="str">
        <f t="shared" si="7"/>
        <v/>
      </c>
      <c r="E20" s="310"/>
      <c r="F20" s="310"/>
      <c r="G20" s="310"/>
      <c r="H20" s="310"/>
      <c r="I20" s="310"/>
      <c r="J20" s="310"/>
      <c r="K20" s="311"/>
      <c r="N20" s="197" t="str">
        <f t="shared" si="13"/>
        <v/>
      </c>
      <c r="O20" s="197" t="str">
        <f t="shared" si="8"/>
        <v/>
      </c>
      <c r="P20" s="41" t="e">
        <f t="shared" si="16"/>
        <v>#N/A</v>
      </c>
      <c r="Q20" s="198" t="b">
        <f t="shared" si="14"/>
        <v>0</v>
      </c>
      <c r="R20" s="309" t="str">
        <f t="shared" si="15"/>
        <v/>
      </c>
      <c r="S20" s="310"/>
      <c r="T20" s="310"/>
      <c r="U20" s="310"/>
      <c r="V20" s="310"/>
      <c r="W20" s="310"/>
      <c r="X20" s="310"/>
      <c r="Y20" s="311"/>
      <c r="Z20" s="182" t="str">
        <f t="shared" si="10"/>
        <v/>
      </c>
      <c r="AA20" s="496"/>
      <c r="AB20" s="58"/>
      <c r="AC20" s="58"/>
      <c r="AD20" s="58"/>
      <c r="AE20" s="58"/>
      <c r="AF20" s="58"/>
      <c r="AG20" s="164"/>
      <c r="AH20" s="164"/>
      <c r="AI20" s="177"/>
      <c r="AJ20" s="177"/>
      <c r="AK20" s="177"/>
      <c r="AL20" s="92"/>
      <c r="AM20" s="92"/>
      <c r="BC20" s="133"/>
      <c r="BK20" s="103" t="e">
        <f t="shared" si="2"/>
        <v>#N/A</v>
      </c>
      <c r="BL20" s="134">
        <v>16</v>
      </c>
      <c r="BM20" s="166">
        <v>12</v>
      </c>
      <c r="BN20" s="166" t="s">
        <v>233</v>
      </c>
      <c r="BO20" s="135" t="s">
        <v>879</v>
      </c>
      <c r="BP20" s="135" t="s">
        <v>878</v>
      </c>
      <c r="BQ20" s="134" t="str">
        <f t="shared" si="17"/>
        <v/>
      </c>
      <c r="BR20" s="144" t="e">
        <f>IF(VLOOKUP($D$1,ورقة4!$A$2:$AY$11236,15,0)=0,"",(VLOOKUP($D$1,ورقة4!$A$2:$AY$11236,15,0)))</f>
        <v>#N/A</v>
      </c>
      <c r="BS20" s="80" t="e">
        <f t="shared" si="19"/>
        <v>#N/A</v>
      </c>
      <c r="BT20" s="103" t="e">
        <f t="shared" si="5"/>
        <v>#N/A</v>
      </c>
      <c r="BX20" s="166">
        <v>16</v>
      </c>
      <c r="BY20" s="103" t="str">
        <f t="shared" si="18"/>
        <v/>
      </c>
      <c r="BZ20" s="103">
        <f t="shared" si="1"/>
        <v>0</v>
      </c>
      <c r="CA20" s="103"/>
    </row>
    <row r="21" spans="1:80" ht="23.25" customHeight="1" thickTop="1" thickBot="1">
      <c r="A21" s="41" t="str">
        <f t="shared" si="11"/>
        <v/>
      </c>
      <c r="B21" s="41">
        <f t="shared" si="12"/>
        <v>0</v>
      </c>
      <c r="C21" s="41"/>
      <c r="D21" s="309" t="str">
        <f t="shared" ref="D21:D22" si="20">IFERROR(VLOOKUP(A21,$BL$4:$BN$42,3,0),"")</f>
        <v/>
      </c>
      <c r="E21" s="310"/>
      <c r="F21" s="310"/>
      <c r="G21" s="310"/>
      <c r="H21" s="310"/>
      <c r="I21" s="310"/>
      <c r="J21" s="310"/>
      <c r="K21" s="311"/>
      <c r="AA21" s="496"/>
      <c r="AB21" s="58"/>
      <c r="AC21" s="58"/>
      <c r="AD21" s="58"/>
      <c r="AE21" s="58"/>
      <c r="AF21" s="58"/>
      <c r="AG21" s="164"/>
      <c r="AH21" s="164"/>
      <c r="AI21" s="177"/>
      <c r="AJ21" s="177"/>
      <c r="AK21" s="177"/>
      <c r="AL21" s="92"/>
      <c r="AM21" s="92"/>
      <c r="BC21" s="133"/>
      <c r="BK21" s="103" t="e">
        <f t="shared" si="2"/>
        <v>#N/A</v>
      </c>
      <c r="BL21" s="166">
        <v>17</v>
      </c>
      <c r="BM21" s="166">
        <v>13</v>
      </c>
      <c r="BN21" s="166" t="s">
        <v>234</v>
      </c>
      <c r="BO21" s="135" t="s">
        <v>879</v>
      </c>
      <c r="BP21" s="135" t="s">
        <v>878</v>
      </c>
      <c r="BQ21" s="134" t="str">
        <f t="shared" si="17"/>
        <v/>
      </c>
      <c r="BR21" s="144" t="e">
        <f>IF(VLOOKUP($D$1,ورقة4!$A$2:$AY$11236,16,0)=0,"",(VLOOKUP($D$1,ورقة4!$A$2:$AY$11236,16,0)))</f>
        <v>#N/A</v>
      </c>
      <c r="BS21" s="80" t="e">
        <f t="shared" si="19"/>
        <v>#N/A</v>
      </c>
      <c r="BT21" s="103" t="e">
        <f t="shared" si="5"/>
        <v>#N/A</v>
      </c>
      <c r="BX21" s="134">
        <v>17</v>
      </c>
      <c r="BY21" s="103" t="str">
        <f t="shared" si="18"/>
        <v/>
      </c>
      <c r="BZ21" s="103">
        <f t="shared" si="1"/>
        <v>0</v>
      </c>
      <c r="CA21" s="103"/>
    </row>
    <row r="22" spans="1:80" ht="23.25" customHeight="1" thickTop="1" thickBot="1">
      <c r="A22" s="41" t="str">
        <f t="shared" si="11"/>
        <v/>
      </c>
      <c r="B22" s="41">
        <f t="shared" si="12"/>
        <v>0</v>
      </c>
      <c r="C22" s="41"/>
      <c r="D22" s="309" t="str">
        <f t="shared" si="20"/>
        <v/>
      </c>
      <c r="E22" s="310"/>
      <c r="F22" s="310"/>
      <c r="G22" s="310"/>
      <c r="H22" s="310"/>
      <c r="I22" s="310"/>
      <c r="J22" s="310"/>
      <c r="K22" s="311"/>
      <c r="AA22" s="496"/>
      <c r="AB22" s="58"/>
      <c r="AC22" s="58"/>
      <c r="AD22" s="58"/>
      <c r="AE22" s="58"/>
      <c r="AF22" s="58"/>
      <c r="AG22" s="164"/>
      <c r="AH22" s="164"/>
      <c r="AI22" s="177"/>
      <c r="AJ22" s="177"/>
      <c r="AK22" s="177"/>
      <c r="AL22" s="92"/>
      <c r="AM22" s="92"/>
      <c r="BC22" s="133"/>
      <c r="BK22" s="103" t="e">
        <f t="shared" si="2"/>
        <v>#N/A</v>
      </c>
      <c r="BL22" s="134">
        <v>18</v>
      </c>
      <c r="BM22" s="166">
        <v>14</v>
      </c>
      <c r="BN22" s="166" t="s">
        <v>235</v>
      </c>
      <c r="BO22" s="135" t="s">
        <v>879</v>
      </c>
      <c r="BP22" s="135" t="s">
        <v>878</v>
      </c>
      <c r="BQ22" s="134" t="str">
        <f t="shared" si="17"/>
        <v/>
      </c>
      <c r="BR22" s="144" t="e">
        <f>IF(VLOOKUP($D$1,ورقة4!$A$2:$AY$11236,17,0)=0,"",(VLOOKUP($D$1,ورقة4!$A$2:$AY$11236,17,0)))</f>
        <v>#N/A</v>
      </c>
      <c r="BS22" s="80" t="e">
        <f t="shared" si="19"/>
        <v>#N/A</v>
      </c>
      <c r="BT22" s="103" t="e">
        <f t="shared" si="5"/>
        <v>#N/A</v>
      </c>
      <c r="BX22" s="166">
        <v>18</v>
      </c>
      <c r="BY22" s="103" t="str">
        <f t="shared" si="18"/>
        <v/>
      </c>
      <c r="BZ22" s="103">
        <f t="shared" si="1"/>
        <v>0</v>
      </c>
      <c r="CA22" s="103"/>
    </row>
    <row r="23" spans="1:80" ht="23.25" customHeight="1" thickTop="1" thickBot="1">
      <c r="A23" s="41"/>
      <c r="B23" s="41"/>
      <c r="C23" s="41"/>
      <c r="AA23" s="496"/>
      <c r="AB23" s="164"/>
      <c r="AC23" s="164"/>
      <c r="AD23" s="164"/>
      <c r="AE23" s="164"/>
      <c r="AF23" s="164"/>
      <c r="AG23" s="164"/>
      <c r="AH23" s="164"/>
      <c r="AI23" s="177"/>
      <c r="AJ23" s="177"/>
      <c r="AK23" s="177"/>
      <c r="AL23" s="92"/>
      <c r="AM23" s="92"/>
      <c r="BC23" s="133"/>
      <c r="BK23" s="103" t="e">
        <f t="shared" si="2"/>
        <v>#N/A</v>
      </c>
      <c r="BL23" s="166">
        <v>19</v>
      </c>
      <c r="BM23" s="166">
        <v>15</v>
      </c>
      <c r="BN23" s="166" t="s">
        <v>236</v>
      </c>
      <c r="BO23" s="135" t="s">
        <v>879</v>
      </c>
      <c r="BP23" s="135" t="s">
        <v>878</v>
      </c>
      <c r="BQ23" s="134" t="str">
        <f t="shared" si="17"/>
        <v/>
      </c>
      <c r="BR23" s="144" t="e">
        <f>IF(VLOOKUP($D$1,ورقة4!$A$2:$AY$11236,18,0)=0,"",(VLOOKUP($D$1,ورقة4!$A$2:$AY$11236,18,0)))</f>
        <v>#N/A</v>
      </c>
      <c r="BS23" s="80" t="e">
        <f t="shared" si="19"/>
        <v>#N/A</v>
      </c>
      <c r="BT23" s="103" t="e">
        <f t="shared" si="5"/>
        <v>#N/A</v>
      </c>
      <c r="BX23" s="134">
        <v>19</v>
      </c>
      <c r="BY23" s="103" t="str">
        <f t="shared" si="18"/>
        <v/>
      </c>
      <c r="BZ23" s="103">
        <f t="shared" si="1"/>
        <v>0</v>
      </c>
      <c r="CA23" s="103"/>
      <c r="CB23" s="136"/>
    </row>
    <row r="24" spans="1:80" ht="23.25" customHeight="1" thickTop="1" thickBot="1">
      <c r="A24" s="41"/>
      <c r="B24" s="41"/>
      <c r="C24" s="41"/>
      <c r="AA24" s="496"/>
      <c r="AB24" s="164"/>
      <c r="AC24" s="164"/>
      <c r="AD24" s="164"/>
      <c r="AE24" s="164"/>
      <c r="AF24" s="164"/>
      <c r="AG24" s="164"/>
      <c r="AH24" s="164"/>
      <c r="AI24" s="177"/>
      <c r="AJ24" s="177"/>
      <c r="AK24" s="177"/>
      <c r="AL24" s="92"/>
      <c r="AM24" s="92"/>
      <c r="BC24" s="133"/>
      <c r="BK24" s="103" t="e">
        <f t="shared" si="2"/>
        <v>#N/A</v>
      </c>
      <c r="BL24" s="134">
        <v>20</v>
      </c>
      <c r="BM24" s="166">
        <v>302</v>
      </c>
      <c r="BN24" s="166" t="s">
        <v>344</v>
      </c>
      <c r="BO24" s="135" t="s">
        <v>879</v>
      </c>
      <c r="BP24" s="135" t="s">
        <v>878</v>
      </c>
      <c r="BQ24" s="134" t="str">
        <f t="shared" si="17"/>
        <v/>
      </c>
      <c r="BR24" s="145" t="e">
        <f>IF(VLOOKUP($D$1,ورقة4!$A$2:$AY$11236,19,0)=0,"",(VLOOKUP($D$1,ورقة4!$A$2:$AY$11236,19,0)))</f>
        <v>#N/A</v>
      </c>
      <c r="BS24" s="80" t="e">
        <f t="shared" si="19"/>
        <v>#N/A</v>
      </c>
      <c r="BT24" s="103" t="e">
        <f t="shared" si="5"/>
        <v>#N/A</v>
      </c>
      <c r="BX24" s="166">
        <v>20</v>
      </c>
      <c r="BY24" s="103" t="str">
        <f t="shared" si="18"/>
        <v/>
      </c>
      <c r="BZ24" s="103">
        <f t="shared" si="1"/>
        <v>0</v>
      </c>
      <c r="CA24" s="103"/>
      <c r="CB24" s="136"/>
    </row>
    <row r="25" spans="1:80" ht="23.25" customHeight="1" thickTop="1" thickBot="1">
      <c r="A25" s="41"/>
      <c r="B25" s="41"/>
      <c r="C25" s="41"/>
      <c r="AA25" s="496"/>
      <c r="AB25" s="164"/>
      <c r="AC25" s="164"/>
      <c r="AD25" s="164"/>
      <c r="AE25" s="164"/>
      <c r="AF25" s="164"/>
      <c r="AG25" s="164"/>
      <c r="AH25" s="164"/>
      <c r="AI25" s="177"/>
      <c r="AJ25" s="177"/>
      <c r="AK25" s="177"/>
      <c r="AL25" s="92"/>
      <c r="AM25" s="92"/>
      <c r="BC25" s="133"/>
      <c r="BK25" s="103" t="str">
        <f t="shared" si="2"/>
        <v/>
      </c>
      <c r="BL25" s="166">
        <v>21</v>
      </c>
      <c r="BM25" s="166"/>
      <c r="BN25" s="134" t="s">
        <v>959</v>
      </c>
      <c r="BO25" s="135"/>
      <c r="BP25" s="135"/>
      <c r="BQ25" s="134"/>
      <c r="BR25" s="184"/>
      <c r="BS25" s="80" t="e">
        <f>IF(AND(BS26="",BS27="",BS28="",BS29="",BS30=""),"",BL25)</f>
        <v>#N/A</v>
      </c>
      <c r="BX25" s="134"/>
      <c r="BY25" s="103"/>
      <c r="BZ25" s="103">
        <f>SUM(BZ5:BZ24)</f>
        <v>0</v>
      </c>
      <c r="CA25" s="103">
        <f>SUMIF(BY5:BY24,"ج",BZ5:BZ24)</f>
        <v>0</v>
      </c>
      <c r="CB25" s="136"/>
    </row>
    <row r="26" spans="1:80" s="136" customFormat="1" ht="23.25" customHeight="1" thickTop="1" thickBot="1">
      <c r="A26" s="198"/>
      <c r="B26" s="41"/>
      <c r="C26" s="4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496"/>
      <c r="AB26" s="164"/>
      <c r="AC26" s="164"/>
      <c r="AD26" s="164"/>
      <c r="AE26" s="164"/>
      <c r="AF26" s="164"/>
      <c r="AG26" s="164"/>
      <c r="AH26" s="164"/>
      <c r="AI26" s="167"/>
      <c r="AJ26" s="167"/>
      <c r="AK26" s="167"/>
      <c r="AL26" s="167"/>
      <c r="AM26" s="167"/>
      <c r="BC26" s="133"/>
      <c r="BD26" s="1"/>
      <c r="BK26" s="103" t="e">
        <f t="shared" si="2"/>
        <v>#N/A</v>
      </c>
      <c r="BL26" s="134">
        <v>22</v>
      </c>
      <c r="BM26" s="166">
        <v>16</v>
      </c>
      <c r="BN26" s="166" t="s">
        <v>217</v>
      </c>
      <c r="BO26" s="135" t="s">
        <v>879</v>
      </c>
      <c r="BP26" s="135" t="s">
        <v>880</v>
      </c>
      <c r="BQ26" s="134" t="str">
        <f>IFERROR(VLOOKUP(BN26,$R$8:$AA$20,10,0),"")</f>
        <v/>
      </c>
      <c r="BR26" s="138" t="e">
        <f>IF(VLOOKUP($D$1,ورقة4!$A$2:$AY$11236,20,0)=0,"",(VLOOKUP($D$1,ورقة4!$A$2:$AY$11236,20,0)))</f>
        <v>#N/A</v>
      </c>
      <c r="BS26" s="80" t="e">
        <f>IF(BR26="م",BL26,"")</f>
        <v>#N/A</v>
      </c>
      <c r="BX26" s="166"/>
      <c r="BY26" s="103"/>
    </row>
    <row r="27" spans="1:80" s="136" customFormat="1" ht="23.25" customHeight="1" thickTop="1" thickBot="1">
      <c r="A27" s="198"/>
      <c r="B27" s="198"/>
      <c r="C27" s="218" t="s">
        <v>182</v>
      </c>
      <c r="L27" s="169"/>
      <c r="M27" s="169"/>
      <c r="N27" s="170"/>
      <c r="O27" s="170"/>
      <c r="P27" s="170"/>
      <c r="Q27" s="170"/>
      <c r="R27" s="167"/>
      <c r="S27" s="167"/>
      <c r="T27" s="169"/>
      <c r="U27" s="169"/>
      <c r="V27" s="169"/>
      <c r="W27" s="171"/>
      <c r="X27" s="171"/>
      <c r="Y27" s="171"/>
      <c r="Z27" s="169"/>
      <c r="AA27" s="496"/>
      <c r="AB27" s="169"/>
      <c r="AC27" s="169"/>
      <c r="AD27" s="169"/>
      <c r="AE27" s="172"/>
      <c r="AF27" s="172"/>
      <c r="AI27" s="167"/>
      <c r="AJ27" s="167"/>
      <c r="AK27" s="167"/>
      <c r="AL27" s="167"/>
      <c r="AM27" s="167"/>
      <c r="BC27" s="133"/>
      <c r="BD27" s="1"/>
      <c r="BK27" s="103" t="e">
        <f t="shared" si="2"/>
        <v>#N/A</v>
      </c>
      <c r="BL27" s="166">
        <v>23</v>
      </c>
      <c r="BM27" s="166">
        <v>17</v>
      </c>
      <c r="BN27" s="166" t="s">
        <v>218</v>
      </c>
      <c r="BO27" s="135" t="s">
        <v>879</v>
      </c>
      <c r="BP27" s="135" t="s">
        <v>880</v>
      </c>
      <c r="BQ27" s="134" t="str">
        <f>IFERROR(VLOOKUP(BN27,$R$8:$AA$20,10,0),"")</f>
        <v/>
      </c>
      <c r="BR27" s="144" t="e">
        <f>IF(VLOOKUP($D$1,ورقة4!$A$2:$AY$11236,21,0)=0,"",(VLOOKUP($D$1,ورقة4!$A$2:$AY$11236,21,0)))</f>
        <v>#N/A</v>
      </c>
      <c r="BS27" s="80" t="e">
        <f>IF(BR27="م",BL27,"")</f>
        <v>#N/A</v>
      </c>
      <c r="BX27" s="134"/>
      <c r="BY27" s="103"/>
    </row>
    <row r="28" spans="1:80" s="136" customFormat="1" ht="23.25" customHeight="1" thickTop="1" thickBot="1">
      <c r="A28" s="198"/>
      <c r="B28" s="198"/>
      <c r="C28" s="198" t="s">
        <v>183</v>
      </c>
      <c r="L28" s="168"/>
      <c r="M28" s="168"/>
      <c r="N28" s="170"/>
      <c r="O28" s="170"/>
      <c r="P28" s="170"/>
      <c r="Q28" s="170"/>
      <c r="R28" s="167"/>
      <c r="S28" s="167"/>
      <c r="T28" s="169"/>
      <c r="U28" s="169"/>
      <c r="V28" s="169"/>
      <c r="W28" s="171"/>
      <c r="X28" s="171"/>
      <c r="Y28" s="171"/>
      <c r="Z28" s="169"/>
      <c r="AA28" s="496"/>
      <c r="AB28" s="169"/>
      <c r="AC28" s="169"/>
      <c r="AD28" s="169"/>
      <c r="AE28" s="172"/>
      <c r="AF28" s="172"/>
      <c r="AI28" s="167"/>
      <c r="AJ28" s="167"/>
      <c r="AK28" s="167"/>
      <c r="AL28" s="167"/>
      <c r="AM28" s="167"/>
      <c r="BC28" s="133"/>
      <c r="BD28" s="1"/>
      <c r="BK28" s="103" t="e">
        <f t="shared" si="2"/>
        <v>#N/A</v>
      </c>
      <c r="BL28" s="134">
        <v>24</v>
      </c>
      <c r="BM28" s="166">
        <v>18</v>
      </c>
      <c r="BN28" s="166" t="s">
        <v>219</v>
      </c>
      <c r="BO28" s="135" t="s">
        <v>879</v>
      </c>
      <c r="BP28" s="135" t="s">
        <v>880</v>
      </c>
      <c r="BQ28" s="134" t="str">
        <f>IFERROR(VLOOKUP(BN28,$R$8:$AA$20,10,0),"")</f>
        <v/>
      </c>
      <c r="BR28" s="144" t="e">
        <f>IF(VLOOKUP($D$1,ورقة4!$A$2:$AY$11236,22,0)=0,"",(VLOOKUP($D$1,ورقة4!$A$2:$AY$11236,22,0)))</f>
        <v>#N/A</v>
      </c>
      <c r="BS28" s="80" t="e">
        <f>IF(BR28="م",BL28,"")</f>
        <v>#N/A</v>
      </c>
      <c r="BX28" s="166"/>
      <c r="BY28" s="103"/>
    </row>
    <row r="29" spans="1:80" s="136" customFormat="1" ht="23.25" customHeight="1" thickTop="1" thickBot="1">
      <c r="A29" s="198"/>
      <c r="B29" s="198"/>
      <c r="C29" s="198" t="s">
        <v>181</v>
      </c>
      <c r="L29" s="173"/>
      <c r="M29" s="173"/>
      <c r="N29" s="507"/>
      <c r="O29" s="507"/>
      <c r="P29" s="507"/>
      <c r="Q29" s="507"/>
      <c r="R29" s="167"/>
      <c r="S29" s="167"/>
      <c r="T29" s="167"/>
      <c r="U29" s="167"/>
      <c r="V29" s="167"/>
      <c r="W29" s="167"/>
      <c r="X29" s="167"/>
      <c r="Y29" s="167"/>
      <c r="Z29" s="167"/>
      <c r="AA29" s="499"/>
      <c r="AB29" s="167"/>
      <c r="AC29" s="167"/>
      <c r="AD29" s="167"/>
      <c r="AE29" s="167"/>
      <c r="AF29" s="167"/>
      <c r="AI29" s="167"/>
      <c r="AJ29" s="167"/>
      <c r="AK29" s="167"/>
      <c r="AL29" s="167"/>
      <c r="AM29" s="167"/>
      <c r="BC29" s="133"/>
      <c r="BD29" s="1"/>
      <c r="BK29" s="103" t="e">
        <f t="shared" si="2"/>
        <v>#N/A</v>
      </c>
      <c r="BL29" s="166">
        <v>25</v>
      </c>
      <c r="BM29" s="166">
        <v>19</v>
      </c>
      <c r="BN29" s="166" t="s">
        <v>220</v>
      </c>
      <c r="BO29" s="135" t="s">
        <v>879</v>
      </c>
      <c r="BP29" s="135" t="s">
        <v>880</v>
      </c>
      <c r="BQ29" s="134" t="str">
        <f>IFERROR(VLOOKUP(BN29,$R$8:$AA$20,10,0),"")</f>
        <v/>
      </c>
      <c r="BR29" s="144" t="e">
        <f>IF(VLOOKUP($D$1,ورقة4!$A$2:$AY$11236,23,0)=0,"",(VLOOKUP($D$1,ورقة4!$A$2:$AY$11236,23,0)))</f>
        <v>#N/A</v>
      </c>
      <c r="BS29" s="80" t="e">
        <f>IF(BR29="م",BL29,"")</f>
        <v>#N/A</v>
      </c>
      <c r="BX29" s="103"/>
      <c r="BY29" s="103"/>
    </row>
    <row r="30" spans="1:80" s="136" customFormat="1" ht="23.25" customHeight="1" thickTop="1" thickBot="1">
      <c r="A30" s="198"/>
      <c r="B30" s="198"/>
      <c r="C30" s="198"/>
      <c r="L30" s="174"/>
      <c r="M30" s="174"/>
      <c r="N30" s="174"/>
      <c r="O30" s="174"/>
      <c r="P30" s="174"/>
      <c r="Q30" s="63"/>
      <c r="R30" s="167"/>
      <c r="S30" s="167"/>
      <c r="T30" s="175"/>
      <c r="U30" s="175"/>
      <c r="V30" s="175"/>
      <c r="W30" s="175"/>
      <c r="X30" s="175"/>
      <c r="Y30" s="175"/>
      <c r="Z30" s="63"/>
      <c r="AA30" s="500"/>
      <c r="AB30" s="174"/>
      <c r="AC30" s="174"/>
      <c r="AD30" s="174"/>
      <c r="AE30" s="174"/>
      <c r="AF30" s="63"/>
      <c r="AI30" s="167"/>
      <c r="AJ30" s="167"/>
      <c r="AK30" s="167"/>
      <c r="AL30" s="167"/>
      <c r="AM30" s="167"/>
      <c r="BC30" s="133"/>
      <c r="BD30" s="1"/>
      <c r="BK30" s="103" t="e">
        <f t="shared" si="2"/>
        <v>#N/A</v>
      </c>
      <c r="BL30" s="134">
        <v>26</v>
      </c>
      <c r="BM30" s="166">
        <v>20</v>
      </c>
      <c r="BN30" s="166" t="s">
        <v>221</v>
      </c>
      <c r="BO30" s="135" t="s">
        <v>879</v>
      </c>
      <c r="BP30" s="135" t="s">
        <v>880</v>
      </c>
      <c r="BQ30" s="134" t="str">
        <f>IFERROR(VLOOKUP(BN30,$R$8:$AA$20,10,0),"")</f>
        <v/>
      </c>
      <c r="BR30" s="145" t="e">
        <f>IF(VLOOKUP($D$1,ورقة4!$A$2:$AY$11236,24,0)=0,"",(VLOOKUP($D$1,ورقة4!$A$2:$AY$11236,24,0)))</f>
        <v>#N/A</v>
      </c>
      <c r="BS30" s="80" t="e">
        <f>IF(BR30="م",BL30,"")</f>
        <v>#N/A</v>
      </c>
      <c r="BX30" s="103"/>
      <c r="BY30" s="103"/>
    </row>
    <row r="31" spans="1:80" s="136" customFormat="1" ht="23.25" customHeight="1" thickTop="1" thickBot="1">
      <c r="A31" s="198"/>
      <c r="B31" s="198"/>
      <c r="C31" s="198"/>
      <c r="L31" s="174"/>
      <c r="M31" s="174"/>
      <c r="N31" s="174"/>
      <c r="O31" s="174"/>
      <c r="P31" s="174"/>
      <c r="Q31" s="63"/>
      <c r="R31" s="167"/>
      <c r="S31" s="167"/>
      <c r="T31" s="175"/>
      <c r="U31" s="175"/>
      <c r="V31" s="175"/>
      <c r="W31" s="175"/>
      <c r="X31" s="175"/>
      <c r="Y31" s="175"/>
      <c r="Z31" s="63"/>
      <c r="AA31" s="500"/>
      <c r="AB31" s="174"/>
      <c r="AC31" s="174"/>
      <c r="AD31" s="174"/>
      <c r="AE31" s="174"/>
      <c r="AF31" s="63"/>
      <c r="AI31" s="167"/>
      <c r="AJ31" s="167"/>
      <c r="AK31" s="167"/>
      <c r="AL31" s="167"/>
      <c r="AM31" s="167"/>
      <c r="BC31" s="133"/>
      <c r="BD31" s="1"/>
      <c r="BK31" s="103" t="str">
        <f t="shared" si="2"/>
        <v/>
      </c>
      <c r="BL31" s="134">
        <v>27</v>
      </c>
      <c r="BM31" s="166"/>
      <c r="BN31" s="134" t="s">
        <v>960</v>
      </c>
      <c r="BO31" s="135"/>
      <c r="BP31" s="135"/>
      <c r="BQ31" s="134"/>
      <c r="BR31" s="184"/>
      <c r="BS31" s="80" t="e">
        <f>IF(AND(BS32="",BS33="",BS34="",BS35="",BS36=""),"",BL31)</f>
        <v>#N/A</v>
      </c>
      <c r="BX31" s="103"/>
      <c r="BY31" s="103"/>
    </row>
    <row r="32" spans="1:80" s="3" customFormat="1" ht="23.25" customHeight="1" thickTop="1" thickBot="1">
      <c r="C32" s="4"/>
      <c r="D32" s="26"/>
      <c r="E32" s="26"/>
      <c r="F32" s="26"/>
      <c r="G32" s="26"/>
      <c r="J32" s="25"/>
      <c r="AA32" s="501"/>
      <c r="BC32" s="133"/>
      <c r="BD32" s="1"/>
      <c r="BK32" s="103" t="e">
        <f t="shared" si="2"/>
        <v>#N/A</v>
      </c>
      <c r="BL32" s="166">
        <v>28</v>
      </c>
      <c r="BM32" s="166">
        <v>21</v>
      </c>
      <c r="BN32" s="166" t="s">
        <v>207</v>
      </c>
      <c r="BO32" s="136" t="s">
        <v>881</v>
      </c>
      <c r="BP32" s="136" t="s">
        <v>878</v>
      </c>
      <c r="BQ32" s="134" t="str">
        <f>IFERROR(VLOOKUP(BN32,$R$8:$AA$20,10,0),"")</f>
        <v/>
      </c>
      <c r="BR32" s="138" t="e">
        <f>IF(VLOOKUP($D$1,ورقة4!$A$2:$AY$11236,25,0)=0,"",(VLOOKUP($D$1,ورقة4!$A$2:$AY$11236,25,0)))</f>
        <v>#N/A</v>
      </c>
      <c r="BS32" s="80" t="e">
        <f>IF(BR32="م",BL32,"")</f>
        <v>#N/A</v>
      </c>
      <c r="BX32" s="103"/>
      <c r="BY32" s="103"/>
    </row>
    <row r="33" spans="2:77" s="3" customFormat="1" ht="23.25" customHeight="1" thickTop="1" thickBot="1">
      <c r="C33" s="4"/>
      <c r="D33" s="26"/>
      <c r="E33" s="26"/>
      <c r="F33" s="26"/>
      <c r="G33" s="26"/>
      <c r="J33" s="25"/>
      <c r="AA33" s="501"/>
      <c r="BC33" s="133"/>
      <c r="BD33" s="1"/>
      <c r="BK33" s="103" t="e">
        <f t="shared" si="2"/>
        <v>#N/A</v>
      </c>
      <c r="BL33" s="134">
        <v>29</v>
      </c>
      <c r="BM33" s="166">
        <v>22</v>
      </c>
      <c r="BN33" s="166" t="s">
        <v>208</v>
      </c>
      <c r="BO33" s="136" t="s">
        <v>881</v>
      </c>
      <c r="BP33" s="136" t="s">
        <v>878</v>
      </c>
      <c r="BQ33" s="134" t="str">
        <f>IFERROR(VLOOKUP(BN33,$R$8:$AA$20,10,0),"")</f>
        <v/>
      </c>
      <c r="BR33" s="144" t="e">
        <f>IF(VLOOKUP($D$1,ورقة4!$A$2:$AY$11236,26,0)=0,"",(VLOOKUP($D$1,ورقة4!$A$2:$AY$11236,26,0)))</f>
        <v>#N/A</v>
      </c>
      <c r="BS33" s="80" t="e">
        <f>IF(BR33="م",BL33,"")</f>
        <v>#N/A</v>
      </c>
      <c r="BX33" s="103"/>
      <c r="BY33" s="103"/>
    </row>
    <row r="34" spans="2:77" s="3" customFormat="1" ht="23.25" customHeight="1" thickTop="1" thickBot="1">
      <c r="C34" s="4"/>
      <c r="D34" s="26"/>
      <c r="E34" s="26"/>
      <c r="F34" s="26"/>
      <c r="G34" s="26"/>
      <c r="J34" s="25"/>
      <c r="L34" s="4"/>
      <c r="M34" s="26"/>
      <c r="N34" s="26"/>
      <c r="O34" s="26"/>
      <c r="AA34" s="501"/>
      <c r="BC34" s="133"/>
      <c r="BD34" s="1"/>
      <c r="BK34" s="103" t="e">
        <f t="shared" si="2"/>
        <v>#N/A</v>
      </c>
      <c r="BL34" s="166">
        <v>30</v>
      </c>
      <c r="BM34" s="166">
        <v>23</v>
      </c>
      <c r="BN34" s="166" t="s">
        <v>209</v>
      </c>
      <c r="BO34" s="136" t="s">
        <v>881</v>
      </c>
      <c r="BP34" s="136" t="s">
        <v>878</v>
      </c>
      <c r="BQ34" s="134" t="str">
        <f>IFERROR(VLOOKUP(BN34,$R$8:$AA$20,10,0),"")</f>
        <v/>
      </c>
      <c r="BR34" s="142" t="e">
        <f>IF(VLOOKUP($D$1,ورقة4!$A$2:$AY$11236,27,0)=0,"",(VLOOKUP($D$1,ورقة4!$A$2:$AY$11236,27,0)))</f>
        <v>#N/A</v>
      </c>
      <c r="BS34" s="80" t="e">
        <f>IF(BR34="م",BL34,"")</f>
        <v>#N/A</v>
      </c>
      <c r="BX34" s="103"/>
      <c r="BY34" s="103"/>
    </row>
    <row r="35" spans="2:77" s="3" customFormat="1" ht="23.25" customHeight="1" thickTop="1" thickBot="1">
      <c r="C35" s="5"/>
      <c r="D35" s="26"/>
      <c r="E35" s="26"/>
      <c r="F35" s="26"/>
      <c r="G35" s="26"/>
      <c r="J35" s="25"/>
      <c r="AA35" s="501"/>
      <c r="BC35" s="133"/>
      <c r="BD35" s="1"/>
      <c r="BK35" s="103" t="e">
        <f t="shared" si="2"/>
        <v>#N/A</v>
      </c>
      <c r="BL35" s="134">
        <v>31</v>
      </c>
      <c r="BM35" s="166">
        <v>24</v>
      </c>
      <c r="BN35" s="166" t="s">
        <v>210</v>
      </c>
      <c r="BO35" s="136" t="s">
        <v>881</v>
      </c>
      <c r="BP35" s="136" t="s">
        <v>878</v>
      </c>
      <c r="BQ35" s="134" t="str">
        <f>IFERROR(VLOOKUP(BN35,$R$8:$AA$20,10,0),"")</f>
        <v/>
      </c>
      <c r="BR35" s="142" t="e">
        <f>IF(VLOOKUP($D$1,ورقة4!$A$2:$AY$11236,28,0)=0,"",(VLOOKUP($D$1,ورقة4!$A$2:$AY$11236,28,0)))</f>
        <v>#N/A</v>
      </c>
      <c r="BS35" s="80" t="e">
        <f>IF(BR35="م",BL35,"")</f>
        <v>#N/A</v>
      </c>
      <c r="BX35" s="103"/>
      <c r="BY35" s="103"/>
    </row>
    <row r="36" spans="2:77" s="3" customFormat="1" ht="23.25" customHeight="1" thickTop="1" thickBo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AA36" s="501"/>
      <c r="BC36" s="133"/>
      <c r="BD36" s="1"/>
      <c r="BK36" s="103" t="e">
        <f t="shared" si="2"/>
        <v>#N/A</v>
      </c>
      <c r="BL36" s="166">
        <v>32</v>
      </c>
      <c r="BM36" s="166">
        <v>25</v>
      </c>
      <c r="BN36" s="166" t="s">
        <v>211</v>
      </c>
      <c r="BO36" s="136" t="s">
        <v>881</v>
      </c>
      <c r="BP36" s="136" t="s">
        <v>878</v>
      </c>
      <c r="BQ36" s="134" t="str">
        <f>IFERROR(VLOOKUP(BN36,$R$8:$AA$20,10,0),"")</f>
        <v/>
      </c>
      <c r="BR36" s="143" t="e">
        <f>IF(VLOOKUP($D$1,ورقة4!$A$2:$AY$11236,29,0)=0,"",(VLOOKUP($D$1,ورقة4!$A$2:$AY$11236,29,0)))</f>
        <v>#N/A</v>
      </c>
      <c r="BS36" s="80" t="e">
        <f>IF(BR36="م",BL36,"")</f>
        <v>#N/A</v>
      </c>
      <c r="BX36" s="103"/>
      <c r="BY36" s="103"/>
    </row>
    <row r="37" spans="2:77" s="3" customFormat="1" ht="23.25" customHeight="1" thickTop="1" thickBot="1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AA37" s="501"/>
      <c r="BC37" s="133"/>
      <c r="BD37" s="1"/>
      <c r="BK37" s="103" t="str">
        <f t="shared" si="2"/>
        <v/>
      </c>
      <c r="BL37" s="134">
        <v>33</v>
      </c>
      <c r="BM37" s="166"/>
      <c r="BN37" s="134" t="s">
        <v>961</v>
      </c>
      <c r="BO37" s="136"/>
      <c r="BP37" s="136"/>
      <c r="BQ37" s="134"/>
      <c r="BR37" s="165"/>
      <c r="BS37" s="80" t="e">
        <f>IF(AND(BS38="",BS39="",BS40="",BS41="",BS42=""),"",BL37)</f>
        <v>#N/A</v>
      </c>
      <c r="BX37" s="103"/>
      <c r="BY37" s="103"/>
    </row>
    <row r="38" spans="2:77" s="3" customFormat="1" ht="23.25" customHeight="1" thickTop="1" thickBot="1">
      <c r="C38" s="4"/>
      <c r="D38" s="26"/>
      <c r="E38" s="26"/>
      <c r="F38" s="26"/>
      <c r="G38" s="26"/>
      <c r="J38" s="25"/>
      <c r="L38" s="4"/>
      <c r="M38" s="26"/>
      <c r="N38" s="26"/>
      <c r="O38" s="26"/>
      <c r="AA38" s="501"/>
      <c r="BC38" s="133"/>
      <c r="BD38" s="1"/>
      <c r="BK38" s="103" t="e">
        <f t="shared" si="2"/>
        <v>#N/A</v>
      </c>
      <c r="BL38" s="166">
        <v>34</v>
      </c>
      <c r="BM38" s="166">
        <v>26</v>
      </c>
      <c r="BN38" s="166" t="s">
        <v>212</v>
      </c>
      <c r="BO38" s="136" t="s">
        <v>881</v>
      </c>
      <c r="BP38" s="3" t="s">
        <v>880</v>
      </c>
      <c r="BQ38" s="134" t="str">
        <f t="shared" ref="BQ38:BQ52" si="21">IFERROR(VLOOKUP(BN38,$R$8:$AA$20,10,0),"")</f>
        <v/>
      </c>
      <c r="BR38" s="137" t="e">
        <f>IF(VLOOKUP($D$1,ورقة4!$A$2:$AY$11236,30,0)=0,"",(VLOOKUP($D$1,ورقة4!$A$2:$AY$11236,30,0)))</f>
        <v>#N/A</v>
      </c>
      <c r="BS38" s="80" t="e">
        <f t="shared" ref="BS38:BS52" si="22">IF(BR38="م",BL38,"")</f>
        <v>#N/A</v>
      </c>
      <c r="BX38" s="103"/>
      <c r="BY38" s="103"/>
    </row>
    <row r="39" spans="2:77" s="3" customFormat="1" ht="23.25" customHeight="1" thickTop="1" thickBot="1">
      <c r="C39" s="4"/>
      <c r="D39" s="26"/>
      <c r="E39" s="26"/>
      <c r="F39" s="26"/>
      <c r="G39" s="26"/>
      <c r="J39" s="25"/>
      <c r="L39" s="4"/>
      <c r="M39" s="26"/>
      <c r="N39" s="26"/>
      <c r="O39" s="26"/>
      <c r="AA39" s="501"/>
      <c r="BC39" s="133"/>
      <c r="BD39" s="1"/>
      <c r="BK39" s="103" t="e">
        <f t="shared" si="2"/>
        <v>#N/A</v>
      </c>
      <c r="BL39" s="134">
        <v>35</v>
      </c>
      <c r="BM39" s="166">
        <v>27</v>
      </c>
      <c r="BN39" s="166" t="s">
        <v>213</v>
      </c>
      <c r="BO39" s="136" t="s">
        <v>881</v>
      </c>
      <c r="BP39" s="3" t="s">
        <v>880</v>
      </c>
      <c r="BQ39" s="134" t="str">
        <f t="shared" si="21"/>
        <v/>
      </c>
      <c r="BR39" s="142" t="e">
        <f>IF(VLOOKUP($D$1,ورقة4!$A$2:$AY$11236,31,0)=0,"",(VLOOKUP($D$1,ورقة4!$A$2:$AY$11236,31,0)))</f>
        <v>#N/A</v>
      </c>
      <c r="BS39" s="80" t="e">
        <f t="shared" si="22"/>
        <v>#N/A</v>
      </c>
      <c r="BX39" s="103"/>
      <c r="BY39" s="103"/>
    </row>
    <row r="40" spans="2:77" s="3" customFormat="1" ht="23.25" customHeight="1" thickTop="1" thickBot="1">
      <c r="C40" s="4"/>
      <c r="D40" s="26"/>
      <c r="E40" s="26"/>
      <c r="F40" s="26"/>
      <c r="G40" s="26"/>
      <c r="J40" s="25"/>
      <c r="L40" s="4"/>
      <c r="M40" s="26"/>
      <c r="N40" s="26"/>
      <c r="O40" s="26"/>
      <c r="AA40" s="501"/>
      <c r="BC40" s="133"/>
      <c r="BD40" s="1"/>
      <c r="BK40" s="103" t="e">
        <f t="shared" si="2"/>
        <v>#N/A</v>
      </c>
      <c r="BL40" s="166">
        <v>36</v>
      </c>
      <c r="BM40" s="166">
        <v>28</v>
      </c>
      <c r="BN40" s="166" t="s">
        <v>214</v>
      </c>
      <c r="BO40" s="136" t="s">
        <v>881</v>
      </c>
      <c r="BP40" s="3" t="s">
        <v>880</v>
      </c>
      <c r="BQ40" s="134" t="str">
        <f t="shared" si="21"/>
        <v/>
      </c>
      <c r="BR40" s="142" t="e">
        <f>IF(VLOOKUP($D$1,ورقة4!$A$2:$AY$11236,32,0)=0,"",(VLOOKUP($D$1,ورقة4!$A$2:$AY$11236,32,0)))</f>
        <v>#N/A</v>
      </c>
      <c r="BS40" s="80" t="e">
        <f t="shared" si="22"/>
        <v>#N/A</v>
      </c>
      <c r="BX40" s="103"/>
      <c r="BY40" s="103"/>
    </row>
    <row r="41" spans="2:77" s="3" customFormat="1" ht="23.25" customHeight="1" thickTop="1" thickBot="1">
      <c r="C41" s="4"/>
      <c r="D41" s="26"/>
      <c r="E41" s="26"/>
      <c r="F41" s="26"/>
      <c r="G41" s="26"/>
      <c r="J41" s="25"/>
      <c r="L41" s="4"/>
      <c r="M41" s="26"/>
      <c r="N41" s="26"/>
      <c r="O41" s="26"/>
      <c r="AA41" s="501"/>
      <c r="BC41" s="133"/>
      <c r="BD41" s="1"/>
      <c r="BK41" s="103" t="e">
        <f t="shared" si="2"/>
        <v>#N/A</v>
      </c>
      <c r="BL41" s="134">
        <v>37</v>
      </c>
      <c r="BM41" s="166">
        <v>29</v>
      </c>
      <c r="BN41" s="166" t="s">
        <v>215</v>
      </c>
      <c r="BO41" s="136" t="s">
        <v>881</v>
      </c>
      <c r="BP41" s="3" t="s">
        <v>880</v>
      </c>
      <c r="BQ41" s="134" t="str">
        <f t="shared" si="21"/>
        <v/>
      </c>
      <c r="BR41" s="142" t="e">
        <f>IF(VLOOKUP($D$1,ورقة4!$A$2:$AY$11236,33,0)=0,"",(VLOOKUP($D$1,ورقة4!$A$2:$AY$11236,33,0)))</f>
        <v>#N/A</v>
      </c>
      <c r="BS41" s="80" t="e">
        <f t="shared" si="22"/>
        <v>#N/A</v>
      </c>
      <c r="BX41" s="103"/>
      <c r="BY41" s="103"/>
    </row>
    <row r="42" spans="2:77" s="3" customFormat="1" ht="23.25" customHeight="1" thickTop="1" thickBot="1">
      <c r="C42" s="4"/>
      <c r="D42" s="26"/>
      <c r="E42" s="26"/>
      <c r="F42" s="26"/>
      <c r="G42" s="26"/>
      <c r="J42" s="25"/>
      <c r="L42" s="4"/>
      <c r="M42" s="26"/>
      <c r="N42" s="26"/>
      <c r="O42" s="26"/>
      <c r="AA42" s="501"/>
      <c r="BC42" s="133"/>
      <c r="BD42" s="1"/>
      <c r="BK42" s="103" t="e">
        <f t="shared" si="2"/>
        <v>#N/A</v>
      </c>
      <c r="BL42" s="166">
        <v>38</v>
      </c>
      <c r="BM42" s="166">
        <v>30</v>
      </c>
      <c r="BN42" s="166" t="s">
        <v>216</v>
      </c>
      <c r="BO42" s="136" t="s">
        <v>881</v>
      </c>
      <c r="BP42" s="3" t="s">
        <v>880</v>
      </c>
      <c r="BQ42" s="134" t="str">
        <f t="shared" si="21"/>
        <v/>
      </c>
      <c r="BR42" s="143" t="e">
        <f>IF(VLOOKUP($D$1,ورقة4!$A$2:$AY$11236,34,0)=0,"",(VLOOKUP($D$1,ورقة4!$A$2:$AY$11236,34,0)))</f>
        <v>#N/A</v>
      </c>
      <c r="BS42" s="80" t="e">
        <f t="shared" si="22"/>
        <v>#N/A</v>
      </c>
      <c r="BX42" s="103"/>
      <c r="BY42" s="103"/>
    </row>
    <row r="43" spans="2:77" s="3" customFormat="1" ht="23.25" customHeight="1" thickTop="1" thickBot="1">
      <c r="C43" s="4"/>
      <c r="D43" s="26"/>
      <c r="E43" s="26"/>
      <c r="F43" s="26"/>
      <c r="G43" s="26"/>
      <c r="J43" s="25"/>
      <c r="L43" s="4"/>
      <c r="M43" s="26"/>
      <c r="N43" s="26"/>
      <c r="O43" s="26"/>
      <c r="AA43" s="501"/>
      <c r="BC43" s="133"/>
      <c r="BD43" s="1"/>
      <c r="BK43" s="103" t="e">
        <f t="shared" si="2"/>
        <v>#N/A</v>
      </c>
      <c r="BL43" s="134">
        <v>39</v>
      </c>
      <c r="BM43" s="166">
        <v>31</v>
      </c>
      <c r="BN43" s="166" t="s">
        <v>227</v>
      </c>
      <c r="BQ43" s="134" t="str">
        <f t="shared" si="21"/>
        <v/>
      </c>
      <c r="BR43" s="137" t="e">
        <f>IF(VLOOKUP($D$1,ورقة4!$A$2:$AY$11236,35,0)=0,"",(VLOOKUP($D$1,ورقة4!$A$2:$AY$11236,35,0)))</f>
        <v>#N/A</v>
      </c>
      <c r="BS43" s="80" t="e">
        <f t="shared" si="22"/>
        <v>#N/A</v>
      </c>
      <c r="BY43" s="103"/>
    </row>
    <row r="44" spans="2:77" s="3" customFormat="1" ht="23.25" customHeight="1" thickTop="1" thickBot="1">
      <c r="B44" s="5"/>
      <c r="C44" s="5"/>
      <c r="D44" s="5"/>
      <c r="E44" s="6"/>
      <c r="F44" s="7"/>
      <c r="H44" s="27"/>
      <c r="I44" s="27"/>
      <c r="J44" s="27"/>
      <c r="K44" s="27"/>
      <c r="L44" s="8"/>
      <c r="M44" s="8"/>
      <c r="N44" s="28"/>
      <c r="O44" s="28"/>
      <c r="P44" s="28"/>
      <c r="Q44" s="28"/>
      <c r="AA44" s="501"/>
      <c r="BC44" s="133"/>
      <c r="BD44" s="1"/>
      <c r="BK44" s="103" t="e">
        <f t="shared" si="2"/>
        <v>#N/A</v>
      </c>
      <c r="BL44" s="134">
        <v>40</v>
      </c>
      <c r="BM44" s="166">
        <v>32</v>
      </c>
      <c r="BN44" s="166" t="s">
        <v>228</v>
      </c>
      <c r="BQ44" s="134" t="str">
        <f t="shared" si="21"/>
        <v/>
      </c>
      <c r="BR44" s="142" t="e">
        <f>IF(VLOOKUP($D$1,ورقة4!$A$2:$AY$11236,36,0)=0,"",(VLOOKUP($D$1,ورقة4!$A$2:$AY$11236,36,0)))</f>
        <v>#N/A</v>
      </c>
      <c r="BS44" s="80" t="e">
        <f t="shared" si="22"/>
        <v>#N/A</v>
      </c>
      <c r="BY44" s="103"/>
    </row>
    <row r="45" spans="2:77" s="3" customFormat="1" ht="23.25" customHeight="1" thickTop="1" thickBot="1">
      <c r="B45" s="9"/>
      <c r="C45" s="9"/>
      <c r="D45" s="5"/>
      <c r="E45" s="5"/>
      <c r="F45" s="5"/>
      <c r="G45" s="7"/>
      <c r="H45" s="27"/>
      <c r="I45" s="27"/>
      <c r="J45" s="27"/>
      <c r="K45" s="27"/>
      <c r="L45" s="8"/>
      <c r="M45" s="8"/>
      <c r="N45" s="28"/>
      <c r="O45" s="28"/>
      <c r="P45" s="28"/>
      <c r="Q45" s="28"/>
      <c r="AA45" s="501"/>
      <c r="BC45" s="133"/>
      <c r="BD45" s="1"/>
      <c r="BK45" s="103" t="e">
        <f t="shared" si="2"/>
        <v>#N/A</v>
      </c>
      <c r="BL45" s="166">
        <v>41</v>
      </c>
      <c r="BM45" s="166">
        <v>33</v>
      </c>
      <c r="BN45" s="166" t="s">
        <v>229</v>
      </c>
      <c r="BQ45" s="134" t="str">
        <f t="shared" si="21"/>
        <v/>
      </c>
      <c r="BR45" s="142" t="e">
        <f>IF(VLOOKUP($D$1,ورقة4!$A$2:$AY$11236,37,0)=0,"",(VLOOKUP($D$1,ورقة4!$A$2:$AY$11236,37,0)))</f>
        <v>#N/A</v>
      </c>
      <c r="BS45" s="80" t="e">
        <f t="shared" si="22"/>
        <v>#N/A</v>
      </c>
      <c r="BY45" s="103"/>
    </row>
    <row r="46" spans="2:77" s="3" customFormat="1" ht="23.25" customHeight="1" thickTop="1" thickBot="1">
      <c r="B46" s="10"/>
      <c r="C46" s="10"/>
      <c r="D46" s="10"/>
      <c r="E46" s="10"/>
      <c r="F46" s="10"/>
      <c r="G46" s="11"/>
      <c r="H46" s="9"/>
      <c r="I46" s="9"/>
      <c r="J46" s="9"/>
      <c r="K46" s="9"/>
      <c r="L46" s="26"/>
      <c r="M46" s="26"/>
      <c r="N46" s="28"/>
      <c r="O46" s="28"/>
      <c r="P46" s="28"/>
      <c r="Q46" s="28"/>
      <c r="AA46" s="501"/>
      <c r="BC46" s="133"/>
      <c r="BD46" s="1"/>
      <c r="BK46" s="103" t="e">
        <f t="shared" si="2"/>
        <v>#N/A</v>
      </c>
      <c r="BL46" s="134">
        <v>42</v>
      </c>
      <c r="BM46" s="166">
        <v>34</v>
      </c>
      <c r="BN46" s="166" t="s">
        <v>230</v>
      </c>
      <c r="BQ46" s="134" t="str">
        <f t="shared" si="21"/>
        <v/>
      </c>
      <c r="BR46" s="142" t="e">
        <f>IF(VLOOKUP($D$1,ورقة4!$A$2:$AY$11236,38,0)=0,"",(VLOOKUP($D$1,ورقة4!$A$2:$AY$11236,38,0)))</f>
        <v>#N/A</v>
      </c>
      <c r="BS46" s="80" t="e">
        <f t="shared" si="22"/>
        <v>#N/A</v>
      </c>
      <c r="BY46" s="103"/>
    </row>
    <row r="47" spans="2:77" s="3" customFormat="1" ht="23.25" customHeight="1" thickTop="1" thickBot="1">
      <c r="B47" s="26"/>
      <c r="C47" s="26"/>
      <c r="D47" s="26"/>
      <c r="G47" s="26"/>
      <c r="H47" s="26"/>
      <c r="I47" s="26"/>
      <c r="J47" s="26"/>
      <c r="K47" s="26"/>
      <c r="L47" s="26"/>
      <c r="M47" s="12"/>
      <c r="N47" s="28"/>
      <c r="O47" s="28"/>
      <c r="P47" s="28"/>
      <c r="Q47" s="28"/>
      <c r="BC47" s="133"/>
      <c r="BD47" s="1"/>
      <c r="BK47" s="103" t="e">
        <f t="shared" si="2"/>
        <v>#N/A</v>
      </c>
      <c r="BL47" s="166">
        <v>43</v>
      </c>
      <c r="BM47" s="166">
        <v>35</v>
      </c>
      <c r="BN47" s="166" t="s">
        <v>231</v>
      </c>
      <c r="BQ47" s="134" t="str">
        <f t="shared" si="21"/>
        <v/>
      </c>
      <c r="BR47" s="145" t="e">
        <f>IF(VLOOKUP($D$1,ورقة4!$A$2:$AY$11236,39,0)=0,"",(VLOOKUP($D$1,ورقة4!$A$2:$AY$11236,39,0)))</f>
        <v>#N/A</v>
      </c>
      <c r="BS47" s="80" t="e">
        <f t="shared" si="22"/>
        <v>#N/A</v>
      </c>
      <c r="BY47" s="103"/>
    </row>
    <row r="48" spans="2:77" s="3" customFormat="1" ht="23.25" customHeight="1" thickTop="1" thickBot="1">
      <c r="B48" s="9"/>
      <c r="C48" s="11"/>
      <c r="D48" s="11"/>
      <c r="E48" s="11"/>
      <c r="F48" s="11"/>
      <c r="G48" s="26"/>
      <c r="H48" s="26"/>
      <c r="I48" s="26"/>
      <c r="J48" s="26"/>
      <c r="K48" s="26"/>
      <c r="L48" s="26"/>
      <c r="M48" s="8"/>
      <c r="N48" s="8"/>
      <c r="O48" s="13"/>
      <c r="P48" s="13"/>
      <c r="Q48" s="13"/>
      <c r="BC48" s="133"/>
      <c r="BD48" s="1"/>
      <c r="BK48" s="103" t="e">
        <f t="shared" si="2"/>
        <v>#N/A</v>
      </c>
      <c r="BL48" s="134">
        <v>44</v>
      </c>
      <c r="BM48" s="166">
        <v>36</v>
      </c>
      <c r="BN48" s="166" t="s">
        <v>222</v>
      </c>
      <c r="BQ48" s="134" t="str">
        <f t="shared" si="21"/>
        <v/>
      </c>
      <c r="BR48" s="138" t="e">
        <f>IF(VLOOKUP($D$1,ورقة4!$A$2:$AY$11236,40,0)=0,"",(VLOOKUP($D$1,ورقة4!$A$2:$AY$11236,40,0)))</f>
        <v>#N/A</v>
      </c>
      <c r="BS48" s="80" t="e">
        <f t="shared" si="22"/>
        <v>#N/A</v>
      </c>
      <c r="BY48" s="103"/>
    </row>
    <row r="49" spans="2:77" s="3" customFormat="1" ht="23.25" customHeight="1" thickTop="1" thickBot="1">
      <c r="BC49" s="133"/>
      <c r="BD49" s="1"/>
      <c r="BK49" s="103" t="e">
        <f t="shared" si="2"/>
        <v>#N/A</v>
      </c>
      <c r="BL49" s="166">
        <v>45</v>
      </c>
      <c r="BM49" s="166">
        <v>37</v>
      </c>
      <c r="BN49" s="166" t="s">
        <v>223</v>
      </c>
      <c r="BQ49" s="134" t="str">
        <f t="shared" si="21"/>
        <v/>
      </c>
      <c r="BR49" s="144" t="e">
        <f>IF(VLOOKUP($D$1,ورقة4!$A$2:$AY$11236,41,0)=0,"",(VLOOKUP($D$1,ورقة4!$A$2:$AY$11236,41,0)))</f>
        <v>#N/A</v>
      </c>
      <c r="BS49" s="80" t="e">
        <f t="shared" si="22"/>
        <v>#N/A</v>
      </c>
      <c r="BY49" s="103"/>
    </row>
    <row r="50" spans="2:77" s="3" customFormat="1" ht="23.25" customHeight="1" thickTop="1" thickBot="1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BC50" s="133"/>
      <c r="BD50" s="1"/>
      <c r="BK50" s="103" t="e">
        <f t="shared" si="2"/>
        <v>#N/A</v>
      </c>
      <c r="BL50" s="134">
        <v>46</v>
      </c>
      <c r="BM50" s="166">
        <v>38</v>
      </c>
      <c r="BN50" s="166" t="s">
        <v>224</v>
      </c>
      <c r="BQ50" s="134" t="str">
        <f t="shared" si="21"/>
        <v/>
      </c>
      <c r="BR50" s="144" t="e">
        <f>IF(VLOOKUP($D$1,ورقة4!$A$2:$AY$11236,42,0)=0,"",(VLOOKUP($D$1,ورقة4!$A$2:$AY$11236,42,0)))</f>
        <v>#N/A</v>
      </c>
      <c r="BS50" s="80" t="e">
        <f t="shared" si="22"/>
        <v>#N/A</v>
      </c>
      <c r="BY50" s="103"/>
    </row>
    <row r="51" spans="2:77" s="3" customFormat="1" ht="23.25" customHeight="1" thickTop="1" thickBot="1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BC51" s="133"/>
      <c r="BD51" s="1"/>
      <c r="BK51" s="103" t="e">
        <f t="shared" si="2"/>
        <v>#N/A</v>
      </c>
      <c r="BL51" s="166">
        <v>47</v>
      </c>
      <c r="BM51" s="166">
        <v>39</v>
      </c>
      <c r="BN51" s="166" t="s">
        <v>225</v>
      </c>
      <c r="BQ51" s="134" t="str">
        <f t="shared" si="21"/>
        <v/>
      </c>
      <c r="BR51" s="144" t="e">
        <f>IF(VLOOKUP($D$1,ورقة4!$A$2:$AY$11236,43,0)=0,"",(VLOOKUP($D$1,ورقة4!$A$2:$AY$11236,43,0)))</f>
        <v>#N/A</v>
      </c>
      <c r="BS51" s="80" t="e">
        <f t="shared" si="22"/>
        <v>#N/A</v>
      </c>
      <c r="BY51" s="103"/>
    </row>
    <row r="52" spans="2:77" s="3" customFormat="1" ht="23.25" customHeight="1" thickTop="1" thickBot="1">
      <c r="B52" s="14"/>
      <c r="C52" s="14"/>
      <c r="D52" s="14"/>
      <c r="E52" s="14"/>
      <c r="F52" s="14"/>
      <c r="G52" s="14"/>
      <c r="H52" s="15"/>
      <c r="I52" s="15"/>
      <c r="J52" s="15"/>
      <c r="K52" s="9"/>
      <c r="L52" s="9"/>
      <c r="M52" s="15"/>
      <c r="N52" s="15"/>
      <c r="O52" s="14"/>
      <c r="P52" s="14"/>
      <c r="Q52" s="14"/>
      <c r="BC52" s="133"/>
      <c r="BD52" s="1"/>
      <c r="BK52" s="103" t="e">
        <f t="shared" si="2"/>
        <v>#N/A</v>
      </c>
      <c r="BL52" s="134">
        <v>48</v>
      </c>
      <c r="BM52" s="166">
        <v>40</v>
      </c>
      <c r="BN52" s="166" t="s">
        <v>226</v>
      </c>
      <c r="BQ52" s="134" t="str">
        <f t="shared" si="21"/>
        <v/>
      </c>
      <c r="BR52" s="145" t="e">
        <f>IF(VLOOKUP($D$1,ورقة4!$A$2:$AY$11236,44,0)=0,"",(VLOOKUP($D$1,ورقة4!$A$2:$AY$11236,44,0)))</f>
        <v>#N/A</v>
      </c>
      <c r="BS52" s="80" t="e">
        <f t="shared" si="22"/>
        <v>#N/A</v>
      </c>
      <c r="BY52" s="103"/>
    </row>
    <row r="53" spans="2:77" s="3" customFormat="1" ht="23.25" customHeight="1" thickTop="1" thickBot="1">
      <c r="B53" s="15"/>
      <c r="C53" s="15"/>
      <c r="D53" s="15"/>
      <c r="E53" s="15"/>
      <c r="F53" s="15"/>
      <c r="G53" s="15"/>
      <c r="H53" s="7"/>
      <c r="I53" s="7"/>
      <c r="J53" s="7"/>
      <c r="K53" s="7"/>
      <c r="L53" s="7"/>
      <c r="M53" s="7"/>
      <c r="N53" s="7"/>
      <c r="O53" s="15"/>
      <c r="P53" s="15"/>
      <c r="Q53" s="15"/>
      <c r="BC53" s="133"/>
      <c r="BD53" s="1"/>
      <c r="BL53" s="166"/>
      <c r="BM53" s="166"/>
      <c r="BN53" s="166"/>
      <c r="BO53" s="135"/>
      <c r="BP53" s="135"/>
    </row>
    <row r="54" spans="2:77" s="3" customFormat="1" ht="23.25" customHeight="1" thickTop="1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AN54" s="1"/>
      <c r="AV54" s="166"/>
      <c r="AW54" s="166"/>
      <c r="AX54" s="166"/>
      <c r="AY54" s="135"/>
      <c r="AZ54" s="135"/>
      <c r="BA54" s="80"/>
    </row>
    <row r="55" spans="2:77" s="3" customFormat="1" ht="23.25" customHeight="1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9"/>
      <c r="O55" s="9"/>
      <c r="P55" s="9"/>
      <c r="Q55" s="9"/>
      <c r="AN55" s="1"/>
      <c r="AV55" s="166"/>
      <c r="AW55" s="166"/>
      <c r="AX55" s="166"/>
      <c r="AY55" s="135"/>
      <c r="AZ55" s="135"/>
      <c r="BA55" s="80"/>
      <c r="BQ55" s="80"/>
    </row>
    <row r="56" spans="2:77" s="3" customFormat="1" ht="23.25" customHeight="1">
      <c r="B56" s="17"/>
      <c r="C56" s="17"/>
      <c r="D56" s="17"/>
      <c r="E56" s="16"/>
      <c r="F56" s="17"/>
      <c r="G56" s="17"/>
      <c r="H56" s="17"/>
      <c r="I56" s="17"/>
      <c r="J56" s="17"/>
      <c r="K56" s="17"/>
      <c r="L56" s="17"/>
      <c r="M56" s="17"/>
      <c r="N56" s="10"/>
      <c r="O56" s="10"/>
      <c r="P56" s="10"/>
      <c r="Q56" s="10"/>
      <c r="AN56" s="1"/>
      <c r="AV56" s="166"/>
      <c r="AW56" s="166"/>
      <c r="AX56" s="166"/>
      <c r="AY56" s="135"/>
      <c r="AZ56" s="135"/>
      <c r="BA56" s="80"/>
    </row>
    <row r="57" spans="2:77" s="3" customFormat="1" ht="20.25">
      <c r="B57" s="18"/>
      <c r="C57" s="31"/>
      <c r="D57" s="31"/>
      <c r="E57" s="31"/>
      <c r="F57" s="31"/>
      <c r="G57" s="31"/>
      <c r="H57" s="31"/>
      <c r="I57" s="18"/>
      <c r="J57" s="18"/>
      <c r="K57" s="19"/>
      <c r="L57" s="20"/>
      <c r="M57" s="20"/>
      <c r="N57" s="21"/>
      <c r="O57" s="21"/>
      <c r="P57" s="21"/>
      <c r="Q57" s="21"/>
      <c r="AN57" s="1"/>
      <c r="AV57" s="166"/>
      <c r="AW57" s="135"/>
      <c r="AX57" s="135"/>
      <c r="AY57" s="135"/>
      <c r="AZ57" s="135"/>
      <c r="BA57" s="135"/>
      <c r="BB57" s="135"/>
      <c r="BC57" s="135"/>
    </row>
    <row r="58" spans="2:77" s="3" customFormat="1" ht="20.25">
      <c r="B58" s="19"/>
      <c r="C58" s="19"/>
      <c r="D58" s="19"/>
      <c r="E58" s="19"/>
      <c r="F58" s="19"/>
      <c r="G58" s="19"/>
      <c r="H58" s="22"/>
      <c r="I58" s="22"/>
      <c r="J58" s="22"/>
      <c r="K58" s="22"/>
      <c r="L58" s="22"/>
      <c r="M58" s="22"/>
      <c r="O58" s="23"/>
      <c r="P58" s="23"/>
      <c r="Q58" s="23"/>
      <c r="AN58" s="1"/>
      <c r="AV58" s="135"/>
      <c r="AW58" s="135"/>
      <c r="AX58" s="135"/>
      <c r="AY58" s="135"/>
      <c r="AZ58" s="135"/>
      <c r="BA58" s="135"/>
      <c r="BB58" s="135"/>
      <c r="BC58" s="135"/>
    </row>
    <row r="59" spans="2:77" ht="21" thickBo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AM59" s="133"/>
    </row>
    <row r="60" spans="2:77" ht="14.25" customHeight="1" thickTop="1"/>
  </sheetData>
  <sheetProtection password="A38F" sheet="1" objects="1" scenarios="1" selectLockedCells="1"/>
  <mergeCells count="111">
    <mergeCell ref="D21:K21"/>
    <mergeCell ref="D22:K22"/>
    <mergeCell ref="R13:Y13"/>
    <mergeCell ref="R14:Y14"/>
    <mergeCell ref="R15:Y15"/>
    <mergeCell ref="R16:Y16"/>
    <mergeCell ref="R17:Y17"/>
    <mergeCell ref="R8:Y8"/>
    <mergeCell ref="R9:Y9"/>
    <mergeCell ref="R10:Y10"/>
    <mergeCell ref="R11:Y11"/>
    <mergeCell ref="R12:Y12"/>
    <mergeCell ref="D14:K14"/>
    <mergeCell ref="D19:K19"/>
    <mergeCell ref="D20:K20"/>
    <mergeCell ref="R18:Y18"/>
    <mergeCell ref="R19:Y19"/>
    <mergeCell ref="R20:Y20"/>
    <mergeCell ref="D18:K18"/>
    <mergeCell ref="D8:K8"/>
    <mergeCell ref="A6:C6"/>
    <mergeCell ref="D6:F6"/>
    <mergeCell ref="S5:U5"/>
    <mergeCell ref="V5:X5"/>
    <mergeCell ref="J5:R5"/>
    <mergeCell ref="Y5:AA5"/>
    <mergeCell ref="A5:C5"/>
    <mergeCell ref="D5:F5"/>
    <mergeCell ref="G5:I5"/>
    <mergeCell ref="G6:I6"/>
    <mergeCell ref="J6:P6"/>
    <mergeCell ref="AK1:AL1"/>
    <mergeCell ref="AH2:AJ2"/>
    <mergeCell ref="AK2:AL2"/>
    <mergeCell ref="AK3:AL3"/>
    <mergeCell ref="AH4:AJ4"/>
    <mergeCell ref="AK4:AL4"/>
    <mergeCell ref="D15:K15"/>
    <mergeCell ref="D16:K16"/>
    <mergeCell ref="D17:K17"/>
    <mergeCell ref="D9:K9"/>
    <mergeCell ref="D10:K10"/>
    <mergeCell ref="D11:K11"/>
    <mergeCell ref="D12:K12"/>
    <mergeCell ref="D13:K13"/>
    <mergeCell ref="AB5:AD5"/>
    <mergeCell ref="AE5:AG5"/>
    <mergeCell ref="AH5:AJ5"/>
    <mergeCell ref="R7:AA7"/>
    <mergeCell ref="D7:K7"/>
    <mergeCell ref="V2:X2"/>
    <mergeCell ref="V3:X3"/>
    <mergeCell ref="AH1:AJ1"/>
    <mergeCell ref="Y1:AA1"/>
    <mergeCell ref="AH3:AJ3"/>
    <mergeCell ref="A1:C1"/>
    <mergeCell ref="A2:C2"/>
    <mergeCell ref="A3:C3"/>
    <mergeCell ref="A4:C4"/>
    <mergeCell ref="M1:O1"/>
    <mergeCell ref="M2:O2"/>
    <mergeCell ref="M3:O3"/>
    <mergeCell ref="M4:O4"/>
    <mergeCell ref="P1:R1"/>
    <mergeCell ref="P2:R2"/>
    <mergeCell ref="P3:R3"/>
    <mergeCell ref="P4:R4"/>
    <mergeCell ref="G4:I4"/>
    <mergeCell ref="G2:L2"/>
    <mergeCell ref="D4:F4"/>
    <mergeCell ref="D1:F1"/>
    <mergeCell ref="G1:I1"/>
    <mergeCell ref="J1:L1"/>
    <mergeCell ref="D3:F3"/>
    <mergeCell ref="D2:F2"/>
    <mergeCell ref="G3:I3"/>
    <mergeCell ref="J3:L3"/>
    <mergeCell ref="J4:L4"/>
    <mergeCell ref="AE1:AG1"/>
    <mergeCell ref="AE3:AG3"/>
    <mergeCell ref="AE4:AG4"/>
    <mergeCell ref="AE2:AG2"/>
    <mergeCell ref="AB2:AD2"/>
    <mergeCell ref="S3:U3"/>
    <mergeCell ref="S4:U4"/>
    <mergeCell ref="V1:X1"/>
    <mergeCell ref="V4:X4"/>
    <mergeCell ref="Y2:AA2"/>
    <mergeCell ref="Y4:AA4"/>
    <mergeCell ref="S1:U1"/>
    <mergeCell ref="S2:U2"/>
    <mergeCell ref="Y3:AA3"/>
    <mergeCell ref="AB1:AD1"/>
    <mergeCell ref="AB3:AD3"/>
    <mergeCell ref="AB4:AD4"/>
    <mergeCell ref="AH14:AJ14"/>
    <mergeCell ref="AH15:AJ15"/>
    <mergeCell ref="AC8:AG8"/>
    <mergeCell ref="AC9:AG9"/>
    <mergeCell ref="AC10:AG10"/>
    <mergeCell ref="AC11:AG11"/>
    <mergeCell ref="AC12:AG12"/>
    <mergeCell ref="AC13:AG13"/>
    <mergeCell ref="AC14:AG14"/>
    <mergeCell ref="AC15:AG15"/>
    <mergeCell ref="AH8:AJ8"/>
    <mergeCell ref="AH9:AJ9"/>
    <mergeCell ref="AH11:AJ11"/>
    <mergeCell ref="AH12:AJ12"/>
    <mergeCell ref="AH13:AJ13"/>
    <mergeCell ref="AH10:AJ10"/>
  </mergeCells>
  <conditionalFormatting sqref="R8:Y20">
    <cfRule type="containsText" dxfId="11" priority="14" operator="containsText" text="مقررات">
      <formula>NOT(ISERROR(SEARCH("مقررات",R8)))</formula>
    </cfRule>
  </conditionalFormatting>
  <conditionalFormatting sqref="R7 R8:Y20">
    <cfRule type="containsBlanks" dxfId="10" priority="9">
      <formula>LEN(TRIM(R7))=0</formula>
    </cfRule>
  </conditionalFormatting>
  <conditionalFormatting sqref="Z8:AA9 Z10:Z20 AA10:AA28">
    <cfRule type="expression" dxfId="9" priority="8">
      <formula>OR($R8=$BN$5,$R8=$BN$12,$R8=$BN$18)</formula>
    </cfRule>
  </conditionalFormatting>
  <conditionalFormatting sqref="Z8:AA9 Z10:Z20 AA10:AA28">
    <cfRule type="expression" dxfId="8" priority="3">
      <formula>$R8=""</formula>
    </cfRule>
  </conditionalFormatting>
  <conditionalFormatting sqref="D8:K22">
    <cfRule type="containsBlanks" dxfId="7" priority="1">
      <formula>LEN(TRIM(D8))=0</formula>
    </cfRule>
    <cfRule type="containsText" dxfId="6" priority="2" operator="containsText" text="مقررات">
      <formula>NOT(ISERROR(SEARCH("مقررات",D8)))</formula>
    </cfRule>
  </conditionalFormatting>
  <dataValidations count="3">
    <dataValidation type="list" allowBlank="1" showInputMessage="1" showErrorMessage="1" sqref="N29 AH11:AJ11">
      <formula1>$BS$1:$BS$2</formula1>
    </dataValidation>
    <dataValidation type="list" allowBlank="1" showInputMessage="1" showErrorMessage="1" sqref="J6">
      <formula1>$BE$1:$BE$7</formula1>
    </dataValidation>
    <dataValidation type="custom" allowBlank="1" showInputMessage="1" showErrorMessage="1" error="أكملت الخطة الدرسية" sqref="AA9:AA28">
      <formula1>OR($D$2="الثانية حديث",P9&lt;7,$BZ$25&lt;6)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R174"/>
  <sheetViews>
    <sheetView rightToLeft="1" workbookViewId="0">
      <pane xSplit="1" ySplit="1" topLeftCell="B114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RowHeight="14.25"/>
  <cols>
    <col min="1" max="45" width="9.125" style="202" bestFit="1" customWidth="1"/>
    <col min="46" max="46" width="9.875" style="202" bestFit="1" customWidth="1"/>
    <col min="47" max="16384" width="9" style="202"/>
  </cols>
  <sheetData>
    <row r="1" spans="1:44">
      <c r="A1" s="202" t="s">
        <v>180</v>
      </c>
      <c r="B1" s="202" t="s">
        <v>9</v>
      </c>
      <c r="C1" s="202">
        <v>1</v>
      </c>
      <c r="D1" s="202">
        <v>2</v>
      </c>
      <c r="E1" s="202">
        <v>3</v>
      </c>
      <c r="F1" s="202">
        <v>4</v>
      </c>
      <c r="G1" s="202">
        <v>5</v>
      </c>
      <c r="H1" s="202">
        <v>102</v>
      </c>
      <c r="I1" s="202">
        <v>6</v>
      </c>
      <c r="J1" s="202">
        <v>7</v>
      </c>
      <c r="K1" s="202">
        <v>8</v>
      </c>
      <c r="L1" s="202">
        <v>9</v>
      </c>
      <c r="M1" s="202">
        <v>10</v>
      </c>
      <c r="N1" s="202">
        <v>11</v>
      </c>
      <c r="O1" s="202">
        <v>12</v>
      </c>
      <c r="P1" s="202">
        <v>13</v>
      </c>
      <c r="Q1" s="202">
        <v>14</v>
      </c>
      <c r="R1" s="202">
        <v>15</v>
      </c>
      <c r="S1" s="202">
        <v>302</v>
      </c>
      <c r="T1" s="202">
        <v>16</v>
      </c>
      <c r="U1" s="202">
        <v>17</v>
      </c>
      <c r="V1" s="202">
        <v>18</v>
      </c>
      <c r="W1" s="202">
        <v>19</v>
      </c>
      <c r="X1" s="202">
        <v>20</v>
      </c>
      <c r="Y1" s="202">
        <v>21</v>
      </c>
      <c r="Z1" s="202">
        <v>22</v>
      </c>
      <c r="AA1" s="202">
        <v>23</v>
      </c>
      <c r="AB1" s="202">
        <v>24</v>
      </c>
      <c r="AC1" s="202">
        <v>25</v>
      </c>
      <c r="AD1" s="202">
        <v>26</v>
      </c>
      <c r="AE1" s="202">
        <v>27</v>
      </c>
      <c r="AF1" s="202">
        <v>28</v>
      </c>
      <c r="AG1" s="202">
        <v>29</v>
      </c>
      <c r="AH1" s="202">
        <v>30</v>
      </c>
      <c r="AI1" s="202">
        <v>31</v>
      </c>
      <c r="AJ1" s="202">
        <v>32</v>
      </c>
      <c r="AK1" s="202">
        <v>33</v>
      </c>
      <c r="AL1" s="202">
        <v>34</v>
      </c>
      <c r="AM1" s="202">
        <v>35</v>
      </c>
      <c r="AN1" s="202">
        <v>36</v>
      </c>
      <c r="AO1" s="202">
        <v>37</v>
      </c>
      <c r="AP1" s="202">
        <v>38</v>
      </c>
      <c r="AQ1" s="202">
        <v>39</v>
      </c>
      <c r="AR1" s="202">
        <v>40</v>
      </c>
    </row>
    <row r="2" spans="1:44">
      <c r="A2" s="202" t="s">
        <v>431</v>
      </c>
      <c r="B2" s="202" t="s">
        <v>882</v>
      </c>
      <c r="C2" s="202" t="s">
        <v>604</v>
      </c>
      <c r="D2" s="202" t="s">
        <v>604</v>
      </c>
      <c r="E2" s="202" t="s">
        <v>182</v>
      </c>
      <c r="F2" s="202" t="s">
        <v>604</v>
      </c>
      <c r="G2" s="202" t="s">
        <v>604</v>
      </c>
      <c r="H2" s="202" t="s">
        <v>604</v>
      </c>
      <c r="I2" s="202" t="s">
        <v>182</v>
      </c>
      <c r="J2" s="202" t="s">
        <v>182</v>
      </c>
      <c r="K2" s="202" t="s">
        <v>182</v>
      </c>
      <c r="L2" s="202" t="s">
        <v>182</v>
      </c>
      <c r="M2" s="202" t="s">
        <v>182</v>
      </c>
      <c r="N2" s="202" t="s">
        <v>182</v>
      </c>
      <c r="O2" s="202" t="s">
        <v>182</v>
      </c>
      <c r="P2" s="202" t="s">
        <v>182</v>
      </c>
      <c r="Q2" s="202" t="s">
        <v>182</v>
      </c>
      <c r="R2" s="202" t="s">
        <v>182</v>
      </c>
      <c r="S2" s="202" t="s">
        <v>604</v>
      </c>
      <c r="T2" s="202" t="s">
        <v>182</v>
      </c>
      <c r="U2" s="202" t="s">
        <v>182</v>
      </c>
      <c r="V2" s="202" t="s">
        <v>182</v>
      </c>
      <c r="W2" s="202" t="s">
        <v>182</v>
      </c>
      <c r="X2" s="202" t="s">
        <v>182</v>
      </c>
      <c r="Y2" s="202" t="s">
        <v>182</v>
      </c>
      <c r="Z2" s="202" t="s">
        <v>182</v>
      </c>
      <c r="AA2" s="202" t="s">
        <v>182</v>
      </c>
      <c r="AB2" s="202" t="s">
        <v>182</v>
      </c>
      <c r="AC2" s="202" t="s">
        <v>604</v>
      </c>
      <c r="AD2" s="202" t="s">
        <v>182</v>
      </c>
      <c r="AE2" s="202" t="s">
        <v>182</v>
      </c>
      <c r="AF2" s="202" t="s">
        <v>182</v>
      </c>
      <c r="AG2" s="202" t="s">
        <v>182</v>
      </c>
      <c r="AH2" s="202" t="s">
        <v>604</v>
      </c>
      <c r="AI2" s="202" t="s">
        <v>182</v>
      </c>
      <c r="AJ2" s="202" t="s">
        <v>182</v>
      </c>
      <c r="AK2" s="202" t="s">
        <v>182</v>
      </c>
      <c r="AL2" s="202" t="s">
        <v>182</v>
      </c>
      <c r="AM2" s="202" t="s">
        <v>182</v>
      </c>
      <c r="AN2" s="202" t="s">
        <v>182</v>
      </c>
      <c r="AO2" s="202" t="s">
        <v>182</v>
      </c>
      <c r="AP2" s="202" t="s">
        <v>182</v>
      </c>
      <c r="AQ2" s="202" t="s">
        <v>182</v>
      </c>
      <c r="AR2" s="202" t="s">
        <v>182</v>
      </c>
    </row>
    <row r="3" spans="1:44">
      <c r="A3" s="202" t="s">
        <v>432</v>
      </c>
      <c r="B3" s="202" t="s">
        <v>882</v>
      </c>
      <c r="C3" s="202" t="s">
        <v>182</v>
      </c>
      <c r="D3" s="202" t="s">
        <v>182</v>
      </c>
      <c r="E3" s="202" t="s">
        <v>182</v>
      </c>
      <c r="F3" s="202" t="s">
        <v>182</v>
      </c>
      <c r="G3" s="202" t="s">
        <v>604</v>
      </c>
      <c r="H3" s="202" t="s">
        <v>604</v>
      </c>
      <c r="I3" s="202" t="s">
        <v>182</v>
      </c>
      <c r="J3" s="202" t="s">
        <v>182</v>
      </c>
      <c r="K3" s="202" t="s">
        <v>182</v>
      </c>
      <c r="L3" s="202" t="s">
        <v>604</v>
      </c>
      <c r="M3" s="202" t="s">
        <v>182</v>
      </c>
      <c r="N3" s="202" t="s">
        <v>604</v>
      </c>
      <c r="O3" s="202" t="s">
        <v>182</v>
      </c>
      <c r="P3" s="202" t="s">
        <v>604</v>
      </c>
      <c r="Q3" s="202" t="s">
        <v>604</v>
      </c>
      <c r="R3" s="202" t="s">
        <v>182</v>
      </c>
      <c r="S3" s="202" t="s">
        <v>604</v>
      </c>
      <c r="T3" s="202" t="s">
        <v>604</v>
      </c>
      <c r="U3" s="202" t="s">
        <v>182</v>
      </c>
      <c r="V3" s="202" t="s">
        <v>182</v>
      </c>
      <c r="W3" s="202" t="s">
        <v>182</v>
      </c>
      <c r="X3" s="202" t="s">
        <v>604</v>
      </c>
      <c r="Y3" s="202" t="s">
        <v>182</v>
      </c>
      <c r="Z3" s="202" t="s">
        <v>182</v>
      </c>
      <c r="AA3" s="202" t="s">
        <v>182</v>
      </c>
      <c r="AB3" s="202" t="s">
        <v>604</v>
      </c>
      <c r="AC3" s="202" t="s">
        <v>182</v>
      </c>
      <c r="AD3" s="202" t="s">
        <v>182</v>
      </c>
      <c r="AE3" s="202" t="s">
        <v>182</v>
      </c>
      <c r="AF3" s="202" t="s">
        <v>182</v>
      </c>
      <c r="AG3" s="202" t="s">
        <v>182</v>
      </c>
      <c r="AH3" s="202" t="s">
        <v>182</v>
      </c>
      <c r="AI3" s="202" t="s">
        <v>182</v>
      </c>
      <c r="AJ3" s="202" t="s">
        <v>182</v>
      </c>
      <c r="AK3" s="202" t="s">
        <v>182</v>
      </c>
      <c r="AL3" s="202" t="s">
        <v>182</v>
      </c>
      <c r="AM3" s="202" t="s">
        <v>182</v>
      </c>
      <c r="AN3" s="202" t="s">
        <v>182</v>
      </c>
      <c r="AO3" s="202" t="s">
        <v>182</v>
      </c>
      <c r="AP3" s="202" t="s">
        <v>182</v>
      </c>
      <c r="AQ3" s="202" t="s">
        <v>182</v>
      </c>
      <c r="AR3" s="202" t="s">
        <v>182</v>
      </c>
    </row>
    <row r="4" spans="1:44">
      <c r="A4" s="202" t="s">
        <v>433</v>
      </c>
      <c r="B4" s="202" t="s">
        <v>882</v>
      </c>
      <c r="C4" s="202" t="s">
        <v>182</v>
      </c>
      <c r="D4" s="202" t="s">
        <v>182</v>
      </c>
      <c r="E4" s="202" t="s">
        <v>182</v>
      </c>
      <c r="F4" s="202" t="s">
        <v>182</v>
      </c>
      <c r="G4" s="202" t="s">
        <v>604</v>
      </c>
      <c r="H4" s="202" t="s">
        <v>604</v>
      </c>
      <c r="I4" s="202" t="s">
        <v>182</v>
      </c>
      <c r="J4" s="202" t="s">
        <v>182</v>
      </c>
      <c r="K4" s="202" t="s">
        <v>182</v>
      </c>
      <c r="L4" s="202" t="s">
        <v>604</v>
      </c>
      <c r="M4" s="202" t="s">
        <v>182</v>
      </c>
      <c r="N4" s="202" t="s">
        <v>604</v>
      </c>
      <c r="O4" s="202" t="s">
        <v>182</v>
      </c>
      <c r="P4" s="202" t="s">
        <v>604</v>
      </c>
      <c r="Q4" s="202" t="s">
        <v>604</v>
      </c>
      <c r="R4" s="202" t="s">
        <v>182</v>
      </c>
      <c r="S4" s="202" t="s">
        <v>604</v>
      </c>
      <c r="T4" s="202" t="s">
        <v>604</v>
      </c>
      <c r="U4" s="202" t="s">
        <v>182</v>
      </c>
      <c r="V4" s="202" t="s">
        <v>182</v>
      </c>
      <c r="W4" s="202" t="s">
        <v>182</v>
      </c>
      <c r="X4" s="202" t="s">
        <v>604</v>
      </c>
      <c r="Y4" s="202" t="s">
        <v>604</v>
      </c>
      <c r="Z4" s="202" t="s">
        <v>182</v>
      </c>
      <c r="AA4" s="202" t="s">
        <v>182</v>
      </c>
      <c r="AB4" s="202" t="s">
        <v>182</v>
      </c>
      <c r="AC4" s="202" t="s">
        <v>182</v>
      </c>
      <c r="AD4" s="202" t="s">
        <v>182</v>
      </c>
      <c r="AE4" s="202" t="s">
        <v>182</v>
      </c>
      <c r="AF4" s="202" t="s">
        <v>182</v>
      </c>
      <c r="AG4" s="202" t="s">
        <v>182</v>
      </c>
      <c r="AH4" s="202" t="s">
        <v>182</v>
      </c>
      <c r="AI4" s="202" t="s">
        <v>182</v>
      </c>
      <c r="AJ4" s="202" t="s">
        <v>182</v>
      </c>
      <c r="AK4" s="202" t="s">
        <v>182</v>
      </c>
      <c r="AL4" s="202" t="s">
        <v>182</v>
      </c>
      <c r="AM4" s="202" t="s">
        <v>182</v>
      </c>
      <c r="AN4" s="202" t="s">
        <v>182</v>
      </c>
      <c r="AO4" s="202" t="s">
        <v>182</v>
      </c>
      <c r="AP4" s="202" t="s">
        <v>182</v>
      </c>
      <c r="AQ4" s="202" t="s">
        <v>182</v>
      </c>
      <c r="AR4" s="202" t="s">
        <v>182</v>
      </c>
    </row>
    <row r="5" spans="1:44">
      <c r="A5" s="202" t="s">
        <v>434</v>
      </c>
      <c r="B5" s="202" t="s">
        <v>882</v>
      </c>
      <c r="C5" s="202" t="s">
        <v>182</v>
      </c>
      <c r="D5" s="202" t="s">
        <v>182</v>
      </c>
      <c r="E5" s="202" t="s">
        <v>182</v>
      </c>
      <c r="F5" s="202" t="s">
        <v>182</v>
      </c>
      <c r="G5" s="202" t="s">
        <v>604</v>
      </c>
      <c r="H5" s="202" t="s">
        <v>604</v>
      </c>
      <c r="I5" s="202" t="s">
        <v>182</v>
      </c>
      <c r="J5" s="202" t="s">
        <v>182</v>
      </c>
      <c r="K5" s="202" t="s">
        <v>182</v>
      </c>
      <c r="L5" s="202" t="s">
        <v>604</v>
      </c>
      <c r="M5" s="202" t="s">
        <v>182</v>
      </c>
      <c r="N5" s="202" t="s">
        <v>604</v>
      </c>
      <c r="O5" s="202" t="s">
        <v>182</v>
      </c>
      <c r="P5" s="202" t="s">
        <v>604</v>
      </c>
      <c r="Q5" s="202" t="s">
        <v>604</v>
      </c>
      <c r="R5" s="202" t="s">
        <v>182</v>
      </c>
      <c r="S5" s="202" t="s">
        <v>604</v>
      </c>
      <c r="T5" s="202" t="s">
        <v>604</v>
      </c>
      <c r="U5" s="202" t="s">
        <v>182</v>
      </c>
      <c r="V5" s="202" t="s">
        <v>182</v>
      </c>
      <c r="W5" s="202" t="s">
        <v>182</v>
      </c>
      <c r="X5" s="202" t="s">
        <v>604</v>
      </c>
      <c r="Y5" s="202" t="s">
        <v>182</v>
      </c>
      <c r="Z5" s="202" t="s">
        <v>182</v>
      </c>
      <c r="AA5" s="202" t="s">
        <v>182</v>
      </c>
      <c r="AB5" s="202" t="s">
        <v>604</v>
      </c>
      <c r="AC5" s="202" t="s">
        <v>182</v>
      </c>
      <c r="AD5" s="202" t="s">
        <v>182</v>
      </c>
      <c r="AE5" s="202" t="s">
        <v>182</v>
      </c>
      <c r="AF5" s="202" t="s">
        <v>182</v>
      </c>
      <c r="AG5" s="202" t="s">
        <v>182</v>
      </c>
      <c r="AH5" s="202" t="s">
        <v>182</v>
      </c>
      <c r="AI5" s="202" t="s">
        <v>182</v>
      </c>
      <c r="AJ5" s="202" t="s">
        <v>182</v>
      </c>
      <c r="AK5" s="202" t="s">
        <v>182</v>
      </c>
      <c r="AL5" s="202" t="s">
        <v>182</v>
      </c>
      <c r="AM5" s="202" t="s">
        <v>182</v>
      </c>
      <c r="AN5" s="202" t="s">
        <v>182</v>
      </c>
      <c r="AO5" s="202" t="s">
        <v>182</v>
      </c>
      <c r="AP5" s="202" t="s">
        <v>182</v>
      </c>
      <c r="AQ5" s="202" t="s">
        <v>182</v>
      </c>
      <c r="AR5" s="202" t="s">
        <v>182</v>
      </c>
    </row>
    <row r="6" spans="1:44">
      <c r="A6" s="202" t="s">
        <v>435</v>
      </c>
      <c r="B6" s="202" t="s">
        <v>882</v>
      </c>
      <c r="C6" s="202" t="s">
        <v>182</v>
      </c>
      <c r="D6" s="202" t="s">
        <v>182</v>
      </c>
      <c r="E6" s="202" t="s">
        <v>182</v>
      </c>
      <c r="F6" s="202" t="s">
        <v>182</v>
      </c>
      <c r="G6" s="202" t="s">
        <v>604</v>
      </c>
      <c r="H6" s="202" t="s">
        <v>604</v>
      </c>
      <c r="I6" s="202" t="s">
        <v>182</v>
      </c>
      <c r="J6" s="202" t="s">
        <v>182</v>
      </c>
      <c r="K6" s="202" t="s">
        <v>182</v>
      </c>
      <c r="L6" s="202" t="s">
        <v>604</v>
      </c>
      <c r="M6" s="202" t="s">
        <v>182</v>
      </c>
      <c r="N6" s="202" t="s">
        <v>604</v>
      </c>
      <c r="O6" s="202" t="s">
        <v>182</v>
      </c>
      <c r="P6" s="202" t="s">
        <v>604</v>
      </c>
      <c r="Q6" s="202" t="s">
        <v>604</v>
      </c>
      <c r="R6" s="202" t="s">
        <v>182</v>
      </c>
      <c r="S6" s="202" t="s">
        <v>604</v>
      </c>
      <c r="T6" s="202" t="s">
        <v>604</v>
      </c>
      <c r="U6" s="202" t="s">
        <v>182</v>
      </c>
      <c r="V6" s="202" t="s">
        <v>182</v>
      </c>
      <c r="W6" s="202" t="s">
        <v>182</v>
      </c>
      <c r="X6" s="202" t="s">
        <v>604</v>
      </c>
      <c r="Y6" s="202" t="s">
        <v>604</v>
      </c>
      <c r="Z6" s="202" t="s">
        <v>182</v>
      </c>
      <c r="AA6" s="202" t="s">
        <v>182</v>
      </c>
      <c r="AB6" s="202" t="s">
        <v>182</v>
      </c>
      <c r="AC6" s="202" t="s">
        <v>182</v>
      </c>
      <c r="AD6" s="202" t="s">
        <v>182</v>
      </c>
      <c r="AE6" s="202" t="s">
        <v>182</v>
      </c>
      <c r="AF6" s="202" t="s">
        <v>182</v>
      </c>
      <c r="AG6" s="202" t="s">
        <v>182</v>
      </c>
      <c r="AH6" s="202" t="s">
        <v>182</v>
      </c>
      <c r="AI6" s="202" t="s">
        <v>182</v>
      </c>
      <c r="AJ6" s="202" t="s">
        <v>182</v>
      </c>
      <c r="AK6" s="202" t="s">
        <v>182</v>
      </c>
      <c r="AL6" s="202" t="s">
        <v>182</v>
      </c>
      <c r="AM6" s="202" t="s">
        <v>182</v>
      </c>
      <c r="AN6" s="202" t="s">
        <v>182</v>
      </c>
      <c r="AO6" s="202" t="s">
        <v>182</v>
      </c>
      <c r="AP6" s="202" t="s">
        <v>182</v>
      </c>
      <c r="AQ6" s="202" t="s">
        <v>182</v>
      </c>
      <c r="AR6" s="202" t="s">
        <v>182</v>
      </c>
    </row>
    <row r="7" spans="1:44">
      <c r="A7" s="202" t="s">
        <v>436</v>
      </c>
      <c r="B7" s="202" t="s">
        <v>882</v>
      </c>
      <c r="C7" s="202" t="s">
        <v>182</v>
      </c>
      <c r="D7" s="202" t="s">
        <v>182</v>
      </c>
      <c r="E7" s="202" t="s">
        <v>182</v>
      </c>
      <c r="F7" s="202" t="s">
        <v>182</v>
      </c>
      <c r="G7" s="202" t="s">
        <v>604</v>
      </c>
      <c r="H7" s="202" t="s">
        <v>604</v>
      </c>
      <c r="I7" s="202" t="s">
        <v>182</v>
      </c>
      <c r="J7" s="202" t="s">
        <v>182</v>
      </c>
      <c r="K7" s="202" t="s">
        <v>182</v>
      </c>
      <c r="L7" s="202" t="s">
        <v>604</v>
      </c>
      <c r="M7" s="202" t="s">
        <v>182</v>
      </c>
      <c r="N7" s="202" t="s">
        <v>604</v>
      </c>
      <c r="O7" s="202" t="s">
        <v>182</v>
      </c>
      <c r="P7" s="202" t="s">
        <v>604</v>
      </c>
      <c r="Q7" s="202" t="s">
        <v>604</v>
      </c>
      <c r="R7" s="202" t="s">
        <v>182</v>
      </c>
      <c r="S7" s="202" t="s">
        <v>604</v>
      </c>
      <c r="T7" s="202" t="s">
        <v>604</v>
      </c>
      <c r="U7" s="202" t="s">
        <v>182</v>
      </c>
      <c r="V7" s="202" t="s">
        <v>182</v>
      </c>
      <c r="W7" s="202" t="s">
        <v>182</v>
      </c>
      <c r="X7" s="202" t="s">
        <v>604</v>
      </c>
      <c r="Y7" s="202" t="s">
        <v>604</v>
      </c>
      <c r="Z7" s="202" t="s">
        <v>182</v>
      </c>
      <c r="AA7" s="202" t="s">
        <v>182</v>
      </c>
      <c r="AB7" s="202" t="s">
        <v>182</v>
      </c>
      <c r="AC7" s="202" t="s">
        <v>182</v>
      </c>
      <c r="AD7" s="202" t="s">
        <v>182</v>
      </c>
      <c r="AE7" s="202" t="s">
        <v>182</v>
      </c>
      <c r="AF7" s="202" t="s">
        <v>182</v>
      </c>
      <c r="AG7" s="202" t="s">
        <v>182</v>
      </c>
      <c r="AH7" s="202" t="s">
        <v>182</v>
      </c>
      <c r="AI7" s="202" t="s">
        <v>182</v>
      </c>
      <c r="AJ7" s="202" t="s">
        <v>182</v>
      </c>
      <c r="AK7" s="202" t="s">
        <v>182</v>
      </c>
      <c r="AL7" s="202" t="s">
        <v>182</v>
      </c>
      <c r="AM7" s="202" t="s">
        <v>182</v>
      </c>
      <c r="AN7" s="202" t="s">
        <v>182</v>
      </c>
      <c r="AO7" s="202" t="s">
        <v>182</v>
      </c>
      <c r="AP7" s="202" t="s">
        <v>182</v>
      </c>
      <c r="AQ7" s="202" t="s">
        <v>182</v>
      </c>
      <c r="AR7" s="202" t="s">
        <v>182</v>
      </c>
    </row>
    <row r="8" spans="1:44">
      <c r="A8" s="202" t="s">
        <v>437</v>
      </c>
      <c r="B8" s="202" t="s">
        <v>882</v>
      </c>
      <c r="C8" s="202" t="s">
        <v>604</v>
      </c>
      <c r="D8" s="202" t="s">
        <v>182</v>
      </c>
      <c r="E8" s="202" t="s">
        <v>604</v>
      </c>
      <c r="F8" s="202" t="s">
        <v>182</v>
      </c>
      <c r="G8" s="202" t="s">
        <v>604</v>
      </c>
      <c r="H8" s="202" t="s">
        <v>604</v>
      </c>
      <c r="I8" s="202" t="s">
        <v>604</v>
      </c>
      <c r="J8" s="202" t="s">
        <v>182</v>
      </c>
      <c r="K8" s="202" t="s">
        <v>182</v>
      </c>
      <c r="L8" s="202" t="s">
        <v>182</v>
      </c>
      <c r="M8" s="202" t="s">
        <v>182</v>
      </c>
      <c r="N8" s="202" t="s">
        <v>182</v>
      </c>
      <c r="O8" s="202" t="s">
        <v>182</v>
      </c>
      <c r="P8" s="202" t="s">
        <v>604</v>
      </c>
      <c r="Q8" s="202" t="s">
        <v>604</v>
      </c>
      <c r="R8" s="202" t="s">
        <v>182</v>
      </c>
      <c r="S8" s="202" t="s">
        <v>604</v>
      </c>
      <c r="T8" s="202" t="s">
        <v>182</v>
      </c>
      <c r="U8" s="202" t="s">
        <v>182</v>
      </c>
      <c r="V8" s="202" t="s">
        <v>604</v>
      </c>
      <c r="W8" s="202" t="s">
        <v>182</v>
      </c>
      <c r="X8" s="202" t="s">
        <v>604</v>
      </c>
      <c r="Y8" s="202" t="s">
        <v>182</v>
      </c>
      <c r="Z8" s="202" t="s">
        <v>182</v>
      </c>
      <c r="AA8" s="202" t="s">
        <v>182</v>
      </c>
      <c r="AB8" s="202" t="s">
        <v>182</v>
      </c>
      <c r="AC8" s="202" t="s">
        <v>182</v>
      </c>
      <c r="AD8" s="202" t="s">
        <v>182</v>
      </c>
      <c r="AE8" s="202" t="s">
        <v>182</v>
      </c>
      <c r="AF8" s="202" t="s">
        <v>182</v>
      </c>
      <c r="AG8" s="202" t="s">
        <v>182</v>
      </c>
      <c r="AH8" s="202" t="s">
        <v>182</v>
      </c>
      <c r="AI8" s="202" t="s">
        <v>182</v>
      </c>
      <c r="AJ8" s="202" t="s">
        <v>182</v>
      </c>
      <c r="AK8" s="202" t="s">
        <v>182</v>
      </c>
      <c r="AL8" s="202" t="s">
        <v>182</v>
      </c>
      <c r="AM8" s="202" t="s">
        <v>182</v>
      </c>
      <c r="AN8" s="202" t="s">
        <v>182</v>
      </c>
      <c r="AO8" s="202" t="s">
        <v>182</v>
      </c>
      <c r="AP8" s="202" t="s">
        <v>182</v>
      </c>
      <c r="AQ8" s="202" t="s">
        <v>182</v>
      </c>
      <c r="AR8" s="202" t="s">
        <v>182</v>
      </c>
    </row>
    <row r="9" spans="1:44">
      <c r="A9" s="202" t="s">
        <v>438</v>
      </c>
      <c r="B9" s="202" t="s">
        <v>882</v>
      </c>
      <c r="C9" s="202" t="s">
        <v>604</v>
      </c>
      <c r="D9" s="202" t="s">
        <v>182</v>
      </c>
      <c r="E9" s="202" t="s">
        <v>182</v>
      </c>
      <c r="F9" s="202" t="s">
        <v>604</v>
      </c>
      <c r="G9" s="202" t="s">
        <v>604</v>
      </c>
      <c r="H9" s="202" t="s">
        <v>604</v>
      </c>
      <c r="I9" s="202" t="s">
        <v>604</v>
      </c>
      <c r="J9" s="202" t="s">
        <v>182</v>
      </c>
      <c r="K9" s="202" t="s">
        <v>182</v>
      </c>
      <c r="L9" s="202" t="s">
        <v>182</v>
      </c>
      <c r="M9" s="202" t="s">
        <v>182</v>
      </c>
      <c r="N9" s="202" t="s">
        <v>604</v>
      </c>
      <c r="O9" s="202" t="s">
        <v>182</v>
      </c>
      <c r="P9" s="202" t="s">
        <v>182</v>
      </c>
      <c r="Q9" s="202" t="s">
        <v>182</v>
      </c>
      <c r="R9" s="202" t="s">
        <v>182</v>
      </c>
      <c r="S9" s="202" t="s">
        <v>604</v>
      </c>
      <c r="T9" s="202" t="s">
        <v>182</v>
      </c>
      <c r="U9" s="202" t="s">
        <v>182</v>
      </c>
      <c r="V9" s="202" t="s">
        <v>182</v>
      </c>
      <c r="W9" s="202" t="s">
        <v>182</v>
      </c>
      <c r="X9" s="202" t="s">
        <v>604</v>
      </c>
      <c r="Y9" s="202" t="s">
        <v>604</v>
      </c>
      <c r="Z9" s="202" t="s">
        <v>604</v>
      </c>
      <c r="AA9" s="202" t="s">
        <v>182</v>
      </c>
      <c r="AB9" s="202" t="s">
        <v>182</v>
      </c>
      <c r="AC9" s="202" t="s">
        <v>182</v>
      </c>
      <c r="AD9" s="202" t="s">
        <v>182</v>
      </c>
      <c r="AE9" s="202" t="s">
        <v>182</v>
      </c>
      <c r="AF9" s="202" t="s">
        <v>182</v>
      </c>
      <c r="AG9" s="202" t="s">
        <v>182</v>
      </c>
      <c r="AH9" s="202" t="s">
        <v>182</v>
      </c>
      <c r="AI9" s="202" t="s">
        <v>182</v>
      </c>
      <c r="AJ9" s="202" t="s">
        <v>182</v>
      </c>
      <c r="AK9" s="202" t="s">
        <v>182</v>
      </c>
      <c r="AL9" s="202" t="s">
        <v>182</v>
      </c>
      <c r="AM9" s="202" t="s">
        <v>182</v>
      </c>
      <c r="AN9" s="202" t="s">
        <v>182</v>
      </c>
      <c r="AO9" s="202" t="s">
        <v>182</v>
      </c>
      <c r="AP9" s="202" t="s">
        <v>182</v>
      </c>
      <c r="AQ9" s="202" t="s">
        <v>182</v>
      </c>
      <c r="AR9" s="202" t="s">
        <v>182</v>
      </c>
    </row>
    <row r="10" spans="1:44">
      <c r="A10" s="202" t="s">
        <v>439</v>
      </c>
      <c r="B10" s="202" t="s">
        <v>882</v>
      </c>
      <c r="C10" s="202" t="s">
        <v>604</v>
      </c>
      <c r="D10" s="202" t="s">
        <v>182</v>
      </c>
      <c r="E10" s="202" t="s">
        <v>604</v>
      </c>
      <c r="F10" s="202" t="s">
        <v>182</v>
      </c>
      <c r="G10" s="202" t="s">
        <v>604</v>
      </c>
      <c r="H10" s="202" t="s">
        <v>604</v>
      </c>
      <c r="I10" s="202" t="s">
        <v>604</v>
      </c>
      <c r="J10" s="202" t="s">
        <v>182</v>
      </c>
      <c r="K10" s="202" t="s">
        <v>182</v>
      </c>
      <c r="L10" s="202" t="s">
        <v>604</v>
      </c>
      <c r="M10" s="202" t="s">
        <v>182</v>
      </c>
      <c r="N10" s="202" t="s">
        <v>604</v>
      </c>
      <c r="O10" s="202" t="s">
        <v>182</v>
      </c>
      <c r="P10" s="202" t="s">
        <v>182</v>
      </c>
      <c r="Q10" s="202" t="s">
        <v>604</v>
      </c>
      <c r="R10" s="202" t="s">
        <v>182</v>
      </c>
      <c r="S10" s="202" t="s">
        <v>604</v>
      </c>
      <c r="T10" s="202" t="s">
        <v>604</v>
      </c>
      <c r="U10" s="202" t="s">
        <v>182</v>
      </c>
      <c r="V10" s="202" t="s">
        <v>182</v>
      </c>
      <c r="W10" s="202" t="s">
        <v>182</v>
      </c>
      <c r="X10" s="202" t="s">
        <v>182</v>
      </c>
      <c r="Y10" s="202" t="s">
        <v>182</v>
      </c>
      <c r="Z10" s="202" t="s">
        <v>182</v>
      </c>
      <c r="AA10" s="202" t="s">
        <v>182</v>
      </c>
      <c r="AB10" s="202" t="s">
        <v>182</v>
      </c>
      <c r="AC10" s="202" t="s">
        <v>182</v>
      </c>
      <c r="AD10" s="202" t="s">
        <v>182</v>
      </c>
      <c r="AE10" s="202" t="s">
        <v>182</v>
      </c>
      <c r="AF10" s="202" t="s">
        <v>182</v>
      </c>
      <c r="AG10" s="202" t="s">
        <v>182</v>
      </c>
      <c r="AH10" s="202" t="s">
        <v>182</v>
      </c>
      <c r="AI10" s="202" t="s">
        <v>182</v>
      </c>
      <c r="AJ10" s="202" t="s">
        <v>182</v>
      </c>
      <c r="AK10" s="202" t="s">
        <v>182</v>
      </c>
      <c r="AL10" s="202" t="s">
        <v>182</v>
      </c>
      <c r="AM10" s="202" t="s">
        <v>182</v>
      </c>
      <c r="AN10" s="202" t="s">
        <v>182</v>
      </c>
      <c r="AO10" s="202" t="s">
        <v>182</v>
      </c>
      <c r="AP10" s="202" t="s">
        <v>182</v>
      </c>
      <c r="AQ10" s="202" t="s">
        <v>182</v>
      </c>
      <c r="AR10" s="202" t="s">
        <v>182</v>
      </c>
    </row>
    <row r="11" spans="1:44">
      <c r="A11" s="202" t="s">
        <v>440</v>
      </c>
      <c r="B11" s="202" t="s">
        <v>882</v>
      </c>
      <c r="C11" s="202" t="s">
        <v>182</v>
      </c>
      <c r="D11" s="202" t="s">
        <v>182</v>
      </c>
      <c r="E11" s="202" t="s">
        <v>182</v>
      </c>
      <c r="F11" s="202" t="s">
        <v>182</v>
      </c>
      <c r="G11" s="202" t="s">
        <v>604</v>
      </c>
      <c r="H11" s="202" t="s">
        <v>604</v>
      </c>
      <c r="I11" s="202" t="s">
        <v>182</v>
      </c>
      <c r="J11" s="202" t="s">
        <v>182</v>
      </c>
      <c r="K11" s="202" t="s">
        <v>182</v>
      </c>
      <c r="L11" s="202" t="s">
        <v>604</v>
      </c>
      <c r="M11" s="202" t="s">
        <v>182</v>
      </c>
      <c r="N11" s="202" t="s">
        <v>604</v>
      </c>
      <c r="O11" s="202" t="s">
        <v>182</v>
      </c>
      <c r="P11" s="202" t="s">
        <v>604</v>
      </c>
      <c r="Q11" s="202" t="s">
        <v>604</v>
      </c>
      <c r="R11" s="202" t="s">
        <v>182</v>
      </c>
      <c r="S11" s="202" t="s">
        <v>604</v>
      </c>
      <c r="T11" s="202" t="s">
        <v>604</v>
      </c>
      <c r="U11" s="202" t="s">
        <v>182</v>
      </c>
      <c r="V11" s="202" t="s">
        <v>182</v>
      </c>
      <c r="W11" s="202" t="s">
        <v>182</v>
      </c>
      <c r="X11" s="202" t="s">
        <v>604</v>
      </c>
      <c r="Y11" s="202" t="s">
        <v>182</v>
      </c>
      <c r="Z11" s="202" t="s">
        <v>182</v>
      </c>
      <c r="AA11" s="202" t="s">
        <v>182</v>
      </c>
      <c r="AB11" s="202" t="s">
        <v>604</v>
      </c>
      <c r="AC11" s="202" t="s">
        <v>182</v>
      </c>
      <c r="AD11" s="202" t="s">
        <v>182</v>
      </c>
      <c r="AE11" s="202" t="s">
        <v>182</v>
      </c>
      <c r="AF11" s="202" t="s">
        <v>182</v>
      </c>
      <c r="AG11" s="202" t="s">
        <v>182</v>
      </c>
      <c r="AH11" s="202" t="s">
        <v>182</v>
      </c>
      <c r="AI11" s="202" t="s">
        <v>182</v>
      </c>
      <c r="AJ11" s="202" t="s">
        <v>182</v>
      </c>
      <c r="AK11" s="202" t="s">
        <v>182</v>
      </c>
      <c r="AL11" s="202" t="s">
        <v>182</v>
      </c>
      <c r="AM11" s="202" t="s">
        <v>182</v>
      </c>
      <c r="AN11" s="202" t="s">
        <v>182</v>
      </c>
      <c r="AO11" s="202" t="s">
        <v>182</v>
      </c>
      <c r="AP11" s="202" t="s">
        <v>182</v>
      </c>
      <c r="AQ11" s="202" t="s">
        <v>182</v>
      </c>
      <c r="AR11" s="202" t="s">
        <v>182</v>
      </c>
    </row>
    <row r="12" spans="1:44">
      <c r="A12" s="202" t="s">
        <v>441</v>
      </c>
      <c r="B12" s="202" t="s">
        <v>882</v>
      </c>
      <c r="C12" s="202" t="s">
        <v>182</v>
      </c>
      <c r="D12" s="202" t="s">
        <v>182</v>
      </c>
      <c r="E12" s="202" t="s">
        <v>182</v>
      </c>
      <c r="F12" s="202" t="s">
        <v>182</v>
      </c>
      <c r="G12" s="202" t="s">
        <v>604</v>
      </c>
      <c r="H12" s="202" t="s">
        <v>604</v>
      </c>
      <c r="I12" s="202" t="s">
        <v>182</v>
      </c>
      <c r="J12" s="202" t="s">
        <v>182</v>
      </c>
      <c r="K12" s="202" t="s">
        <v>182</v>
      </c>
      <c r="L12" s="202" t="s">
        <v>604</v>
      </c>
      <c r="M12" s="202" t="s">
        <v>182</v>
      </c>
      <c r="N12" s="202" t="s">
        <v>604</v>
      </c>
      <c r="O12" s="202" t="s">
        <v>182</v>
      </c>
      <c r="P12" s="202" t="s">
        <v>604</v>
      </c>
      <c r="Q12" s="202" t="s">
        <v>604</v>
      </c>
      <c r="R12" s="202" t="s">
        <v>182</v>
      </c>
      <c r="S12" s="202" t="s">
        <v>604</v>
      </c>
      <c r="T12" s="202" t="s">
        <v>604</v>
      </c>
      <c r="U12" s="202" t="s">
        <v>182</v>
      </c>
      <c r="V12" s="202" t="s">
        <v>182</v>
      </c>
      <c r="W12" s="202" t="s">
        <v>182</v>
      </c>
      <c r="X12" s="202" t="s">
        <v>604</v>
      </c>
      <c r="Y12" s="202" t="s">
        <v>604</v>
      </c>
      <c r="Z12" s="202" t="s">
        <v>182</v>
      </c>
      <c r="AA12" s="202" t="s">
        <v>182</v>
      </c>
      <c r="AB12" s="202" t="s">
        <v>182</v>
      </c>
      <c r="AC12" s="202" t="s">
        <v>182</v>
      </c>
      <c r="AD12" s="202" t="s">
        <v>182</v>
      </c>
      <c r="AE12" s="202" t="s">
        <v>182</v>
      </c>
      <c r="AF12" s="202" t="s">
        <v>182</v>
      </c>
      <c r="AG12" s="202" t="s">
        <v>182</v>
      </c>
      <c r="AH12" s="202" t="s">
        <v>182</v>
      </c>
      <c r="AI12" s="202" t="s">
        <v>182</v>
      </c>
      <c r="AJ12" s="202" t="s">
        <v>182</v>
      </c>
      <c r="AK12" s="202" t="s">
        <v>182</v>
      </c>
      <c r="AL12" s="202" t="s">
        <v>182</v>
      </c>
      <c r="AM12" s="202" t="s">
        <v>182</v>
      </c>
      <c r="AN12" s="202" t="s">
        <v>182</v>
      </c>
      <c r="AO12" s="202" t="s">
        <v>182</v>
      </c>
      <c r="AP12" s="202" t="s">
        <v>182</v>
      </c>
      <c r="AQ12" s="202" t="s">
        <v>182</v>
      </c>
      <c r="AR12" s="202" t="s">
        <v>182</v>
      </c>
    </row>
    <row r="13" spans="1:44">
      <c r="A13" s="202" t="s">
        <v>442</v>
      </c>
      <c r="B13" s="202" t="s">
        <v>882</v>
      </c>
      <c r="C13" s="202" t="s">
        <v>182</v>
      </c>
      <c r="D13" s="202" t="s">
        <v>182</v>
      </c>
      <c r="E13" s="202" t="s">
        <v>182</v>
      </c>
      <c r="F13" s="202" t="s">
        <v>182</v>
      </c>
      <c r="G13" s="202" t="s">
        <v>604</v>
      </c>
      <c r="H13" s="202" t="s">
        <v>604</v>
      </c>
      <c r="I13" s="202" t="s">
        <v>182</v>
      </c>
      <c r="J13" s="202" t="s">
        <v>182</v>
      </c>
      <c r="K13" s="202" t="s">
        <v>182</v>
      </c>
      <c r="L13" s="202" t="s">
        <v>604</v>
      </c>
      <c r="M13" s="202" t="s">
        <v>182</v>
      </c>
      <c r="N13" s="202" t="s">
        <v>604</v>
      </c>
      <c r="O13" s="202" t="s">
        <v>182</v>
      </c>
      <c r="P13" s="202" t="s">
        <v>604</v>
      </c>
      <c r="Q13" s="202" t="s">
        <v>604</v>
      </c>
      <c r="R13" s="202" t="s">
        <v>182</v>
      </c>
      <c r="S13" s="202" t="s">
        <v>604</v>
      </c>
      <c r="T13" s="202" t="s">
        <v>604</v>
      </c>
      <c r="U13" s="202" t="s">
        <v>182</v>
      </c>
      <c r="V13" s="202" t="s">
        <v>182</v>
      </c>
      <c r="W13" s="202" t="s">
        <v>182</v>
      </c>
      <c r="X13" s="202" t="s">
        <v>604</v>
      </c>
      <c r="Y13" s="202" t="s">
        <v>604</v>
      </c>
      <c r="Z13" s="202" t="s">
        <v>182</v>
      </c>
      <c r="AA13" s="202" t="s">
        <v>182</v>
      </c>
      <c r="AB13" s="202" t="s">
        <v>182</v>
      </c>
      <c r="AC13" s="202" t="s">
        <v>182</v>
      </c>
      <c r="AD13" s="202" t="s">
        <v>182</v>
      </c>
      <c r="AE13" s="202" t="s">
        <v>182</v>
      </c>
      <c r="AF13" s="202" t="s">
        <v>182</v>
      </c>
      <c r="AG13" s="202" t="s">
        <v>182</v>
      </c>
      <c r="AH13" s="202" t="s">
        <v>182</v>
      </c>
      <c r="AI13" s="202" t="s">
        <v>182</v>
      </c>
      <c r="AJ13" s="202" t="s">
        <v>182</v>
      </c>
      <c r="AK13" s="202" t="s">
        <v>182</v>
      </c>
      <c r="AL13" s="202" t="s">
        <v>182</v>
      </c>
      <c r="AM13" s="202" t="s">
        <v>182</v>
      </c>
      <c r="AN13" s="202" t="s">
        <v>182</v>
      </c>
      <c r="AO13" s="202" t="s">
        <v>182</v>
      </c>
      <c r="AP13" s="202" t="s">
        <v>182</v>
      </c>
      <c r="AQ13" s="202" t="s">
        <v>182</v>
      </c>
      <c r="AR13" s="202" t="s">
        <v>182</v>
      </c>
    </row>
    <row r="14" spans="1:44">
      <c r="A14" s="202" t="s">
        <v>443</v>
      </c>
      <c r="B14" s="202" t="s">
        <v>882</v>
      </c>
      <c r="C14" s="202" t="s">
        <v>182</v>
      </c>
      <c r="D14" s="202" t="s">
        <v>604</v>
      </c>
      <c r="E14" s="202" t="s">
        <v>182</v>
      </c>
      <c r="F14" s="202" t="s">
        <v>182</v>
      </c>
      <c r="G14" s="202" t="s">
        <v>604</v>
      </c>
      <c r="H14" s="202" t="s">
        <v>604</v>
      </c>
      <c r="I14" s="202" t="s">
        <v>182</v>
      </c>
      <c r="J14" s="202" t="s">
        <v>182</v>
      </c>
      <c r="K14" s="202" t="s">
        <v>182</v>
      </c>
      <c r="L14" s="202" t="s">
        <v>182</v>
      </c>
      <c r="M14" s="202" t="s">
        <v>182</v>
      </c>
      <c r="N14" s="202" t="s">
        <v>182</v>
      </c>
      <c r="O14" s="202" t="s">
        <v>182</v>
      </c>
      <c r="P14" s="202" t="s">
        <v>182</v>
      </c>
      <c r="Q14" s="202" t="s">
        <v>182</v>
      </c>
      <c r="R14" s="202" t="s">
        <v>182</v>
      </c>
      <c r="S14" s="202" t="s">
        <v>604</v>
      </c>
      <c r="T14" s="202" t="s">
        <v>182</v>
      </c>
      <c r="U14" s="202" t="s">
        <v>182</v>
      </c>
      <c r="V14" s="202" t="s">
        <v>604</v>
      </c>
      <c r="W14" s="202" t="s">
        <v>182</v>
      </c>
      <c r="X14" s="202" t="s">
        <v>604</v>
      </c>
      <c r="Y14" s="202" t="s">
        <v>604</v>
      </c>
      <c r="Z14" s="202" t="s">
        <v>182</v>
      </c>
      <c r="AA14" s="202" t="s">
        <v>182</v>
      </c>
      <c r="AB14" s="202" t="s">
        <v>604</v>
      </c>
      <c r="AC14" s="202" t="s">
        <v>182</v>
      </c>
      <c r="AD14" s="202" t="s">
        <v>182</v>
      </c>
      <c r="AE14" s="202" t="s">
        <v>182</v>
      </c>
      <c r="AF14" s="202" t="s">
        <v>182</v>
      </c>
      <c r="AG14" s="202" t="s">
        <v>182</v>
      </c>
      <c r="AH14" s="202" t="s">
        <v>604</v>
      </c>
      <c r="AI14" s="202" t="s">
        <v>182</v>
      </c>
      <c r="AJ14" s="202" t="s">
        <v>182</v>
      </c>
      <c r="AK14" s="202" t="s">
        <v>182</v>
      </c>
      <c r="AL14" s="202" t="s">
        <v>182</v>
      </c>
      <c r="AM14" s="202" t="s">
        <v>182</v>
      </c>
      <c r="AN14" s="202" t="s">
        <v>182</v>
      </c>
      <c r="AO14" s="202" t="s">
        <v>182</v>
      </c>
      <c r="AP14" s="202" t="s">
        <v>182</v>
      </c>
      <c r="AQ14" s="202" t="s">
        <v>182</v>
      </c>
      <c r="AR14" s="202" t="s">
        <v>182</v>
      </c>
    </row>
    <row r="15" spans="1:44">
      <c r="A15" s="202" t="s">
        <v>444</v>
      </c>
      <c r="B15" s="202" t="s">
        <v>882</v>
      </c>
      <c r="C15" s="202" t="s">
        <v>182</v>
      </c>
      <c r="D15" s="202" t="s">
        <v>604</v>
      </c>
      <c r="E15" s="202" t="s">
        <v>182</v>
      </c>
      <c r="F15" s="202" t="s">
        <v>182</v>
      </c>
      <c r="G15" s="202" t="s">
        <v>604</v>
      </c>
      <c r="H15" s="202" t="s">
        <v>604</v>
      </c>
      <c r="I15" s="202" t="s">
        <v>182</v>
      </c>
      <c r="J15" s="202" t="s">
        <v>182</v>
      </c>
      <c r="K15" s="202" t="s">
        <v>182</v>
      </c>
      <c r="L15" s="202" t="s">
        <v>182</v>
      </c>
      <c r="M15" s="202" t="s">
        <v>182</v>
      </c>
      <c r="N15" s="202" t="s">
        <v>182</v>
      </c>
      <c r="O15" s="202" t="s">
        <v>182</v>
      </c>
      <c r="P15" s="202" t="s">
        <v>604</v>
      </c>
      <c r="Q15" s="202" t="s">
        <v>604</v>
      </c>
      <c r="R15" s="202" t="s">
        <v>182</v>
      </c>
      <c r="S15" s="202" t="s">
        <v>604</v>
      </c>
      <c r="T15" s="202" t="s">
        <v>182</v>
      </c>
      <c r="U15" s="202" t="s">
        <v>182</v>
      </c>
      <c r="V15" s="202" t="s">
        <v>604</v>
      </c>
      <c r="W15" s="202" t="s">
        <v>182</v>
      </c>
      <c r="X15" s="202" t="s">
        <v>604</v>
      </c>
      <c r="Y15" s="202" t="s">
        <v>604</v>
      </c>
      <c r="Z15" s="202" t="s">
        <v>182</v>
      </c>
      <c r="AA15" s="202" t="s">
        <v>182</v>
      </c>
      <c r="AB15" s="202" t="s">
        <v>604</v>
      </c>
      <c r="AC15" s="202" t="s">
        <v>182</v>
      </c>
      <c r="AD15" s="202" t="s">
        <v>182</v>
      </c>
      <c r="AE15" s="202" t="s">
        <v>182</v>
      </c>
      <c r="AF15" s="202" t="s">
        <v>182</v>
      </c>
      <c r="AG15" s="202" t="s">
        <v>182</v>
      </c>
      <c r="AH15" s="202" t="s">
        <v>182</v>
      </c>
      <c r="AI15" s="202" t="s">
        <v>182</v>
      </c>
      <c r="AJ15" s="202" t="s">
        <v>182</v>
      </c>
      <c r="AK15" s="202" t="s">
        <v>182</v>
      </c>
      <c r="AL15" s="202" t="s">
        <v>182</v>
      </c>
      <c r="AM15" s="202" t="s">
        <v>182</v>
      </c>
      <c r="AN15" s="202" t="s">
        <v>182</v>
      </c>
      <c r="AO15" s="202" t="s">
        <v>182</v>
      </c>
      <c r="AP15" s="202" t="s">
        <v>182</v>
      </c>
      <c r="AQ15" s="202" t="s">
        <v>182</v>
      </c>
      <c r="AR15" s="202" t="s">
        <v>182</v>
      </c>
    </row>
    <row r="16" spans="1:44">
      <c r="A16" s="202" t="s">
        <v>445</v>
      </c>
      <c r="B16" s="202" t="s">
        <v>882</v>
      </c>
      <c r="C16" s="202" t="s">
        <v>604</v>
      </c>
      <c r="D16" s="202" t="s">
        <v>182</v>
      </c>
      <c r="E16" s="202" t="s">
        <v>182</v>
      </c>
      <c r="F16" s="202" t="s">
        <v>604</v>
      </c>
      <c r="G16" s="202" t="s">
        <v>604</v>
      </c>
      <c r="H16" s="202" t="s">
        <v>604</v>
      </c>
      <c r="I16" s="202" t="s">
        <v>604</v>
      </c>
      <c r="J16" s="202" t="s">
        <v>182</v>
      </c>
      <c r="K16" s="202" t="s">
        <v>182</v>
      </c>
      <c r="L16" s="202" t="s">
        <v>182</v>
      </c>
      <c r="M16" s="202" t="s">
        <v>182</v>
      </c>
      <c r="N16" s="202" t="s">
        <v>604</v>
      </c>
      <c r="O16" s="202" t="s">
        <v>182</v>
      </c>
      <c r="P16" s="202" t="s">
        <v>182</v>
      </c>
      <c r="Q16" s="202" t="s">
        <v>182</v>
      </c>
      <c r="R16" s="202" t="s">
        <v>182</v>
      </c>
      <c r="S16" s="202" t="s">
        <v>604</v>
      </c>
      <c r="T16" s="202" t="s">
        <v>182</v>
      </c>
      <c r="U16" s="202" t="s">
        <v>182</v>
      </c>
      <c r="V16" s="202" t="s">
        <v>182</v>
      </c>
      <c r="W16" s="202" t="s">
        <v>182</v>
      </c>
      <c r="X16" s="202" t="s">
        <v>604</v>
      </c>
      <c r="Y16" s="202" t="s">
        <v>182</v>
      </c>
      <c r="Z16" s="202" t="s">
        <v>604</v>
      </c>
      <c r="AA16" s="202" t="s">
        <v>182</v>
      </c>
      <c r="AB16" s="202" t="s">
        <v>182</v>
      </c>
      <c r="AC16" s="202" t="s">
        <v>604</v>
      </c>
      <c r="AD16" s="202" t="s">
        <v>182</v>
      </c>
      <c r="AE16" s="202" t="s">
        <v>182</v>
      </c>
      <c r="AF16" s="202" t="s">
        <v>182</v>
      </c>
      <c r="AG16" s="202" t="s">
        <v>182</v>
      </c>
      <c r="AH16" s="202" t="s">
        <v>182</v>
      </c>
      <c r="AI16" s="202" t="s">
        <v>182</v>
      </c>
      <c r="AJ16" s="202" t="s">
        <v>182</v>
      </c>
      <c r="AK16" s="202" t="s">
        <v>182</v>
      </c>
      <c r="AL16" s="202" t="s">
        <v>182</v>
      </c>
      <c r="AM16" s="202" t="s">
        <v>182</v>
      </c>
      <c r="AN16" s="202" t="s">
        <v>182</v>
      </c>
      <c r="AO16" s="202" t="s">
        <v>182</v>
      </c>
      <c r="AP16" s="202" t="s">
        <v>182</v>
      </c>
      <c r="AQ16" s="202" t="s">
        <v>182</v>
      </c>
      <c r="AR16" s="202" t="s">
        <v>182</v>
      </c>
    </row>
    <row r="17" spans="1:44">
      <c r="A17" s="202" t="s">
        <v>446</v>
      </c>
      <c r="B17" s="202" t="s">
        <v>882</v>
      </c>
      <c r="C17" s="202" t="s">
        <v>182</v>
      </c>
      <c r="D17" s="202" t="s">
        <v>604</v>
      </c>
      <c r="E17" s="202" t="s">
        <v>182</v>
      </c>
      <c r="F17" s="202" t="s">
        <v>182</v>
      </c>
      <c r="G17" s="202" t="s">
        <v>604</v>
      </c>
      <c r="H17" s="202" t="s">
        <v>604</v>
      </c>
      <c r="I17" s="202" t="s">
        <v>182</v>
      </c>
      <c r="J17" s="202" t="s">
        <v>182</v>
      </c>
      <c r="K17" s="202" t="s">
        <v>182</v>
      </c>
      <c r="L17" s="202" t="s">
        <v>182</v>
      </c>
      <c r="M17" s="202" t="s">
        <v>182</v>
      </c>
      <c r="N17" s="202" t="s">
        <v>182</v>
      </c>
      <c r="O17" s="202" t="s">
        <v>182</v>
      </c>
      <c r="P17" s="202" t="s">
        <v>604</v>
      </c>
      <c r="Q17" s="202" t="s">
        <v>604</v>
      </c>
      <c r="R17" s="202" t="s">
        <v>182</v>
      </c>
      <c r="S17" s="202" t="s">
        <v>604</v>
      </c>
      <c r="T17" s="202" t="s">
        <v>182</v>
      </c>
      <c r="U17" s="202" t="s">
        <v>182</v>
      </c>
      <c r="V17" s="202" t="s">
        <v>604</v>
      </c>
      <c r="W17" s="202" t="s">
        <v>182</v>
      </c>
      <c r="X17" s="202" t="s">
        <v>604</v>
      </c>
      <c r="Y17" s="202" t="s">
        <v>604</v>
      </c>
      <c r="Z17" s="202" t="s">
        <v>182</v>
      </c>
      <c r="AA17" s="202" t="s">
        <v>182</v>
      </c>
      <c r="AB17" s="202" t="s">
        <v>604</v>
      </c>
      <c r="AC17" s="202" t="s">
        <v>182</v>
      </c>
      <c r="AD17" s="202" t="s">
        <v>182</v>
      </c>
      <c r="AE17" s="202" t="s">
        <v>182</v>
      </c>
      <c r="AF17" s="202" t="s">
        <v>182</v>
      </c>
      <c r="AG17" s="202" t="s">
        <v>182</v>
      </c>
      <c r="AH17" s="202" t="s">
        <v>182</v>
      </c>
      <c r="AI17" s="202" t="s">
        <v>182</v>
      </c>
      <c r="AJ17" s="202" t="s">
        <v>182</v>
      </c>
      <c r="AK17" s="202" t="s">
        <v>182</v>
      </c>
      <c r="AL17" s="202" t="s">
        <v>182</v>
      </c>
      <c r="AM17" s="202" t="s">
        <v>182</v>
      </c>
      <c r="AN17" s="202" t="s">
        <v>182</v>
      </c>
      <c r="AO17" s="202" t="s">
        <v>182</v>
      </c>
      <c r="AP17" s="202" t="s">
        <v>182</v>
      </c>
      <c r="AQ17" s="202" t="s">
        <v>182</v>
      </c>
      <c r="AR17" s="202" t="s">
        <v>182</v>
      </c>
    </row>
    <row r="18" spans="1:44">
      <c r="A18" s="202" t="s">
        <v>447</v>
      </c>
      <c r="B18" s="202" t="s">
        <v>882</v>
      </c>
      <c r="C18" s="202" t="s">
        <v>182</v>
      </c>
      <c r="D18" s="202" t="s">
        <v>604</v>
      </c>
      <c r="E18" s="202" t="s">
        <v>182</v>
      </c>
      <c r="F18" s="202" t="s">
        <v>182</v>
      </c>
      <c r="G18" s="202" t="s">
        <v>604</v>
      </c>
      <c r="H18" s="202" t="s">
        <v>604</v>
      </c>
      <c r="I18" s="202" t="s">
        <v>182</v>
      </c>
      <c r="J18" s="202" t="s">
        <v>182</v>
      </c>
      <c r="K18" s="202" t="s">
        <v>182</v>
      </c>
      <c r="L18" s="202" t="s">
        <v>182</v>
      </c>
      <c r="M18" s="202" t="s">
        <v>182</v>
      </c>
      <c r="N18" s="202" t="s">
        <v>182</v>
      </c>
      <c r="O18" s="202" t="s">
        <v>182</v>
      </c>
      <c r="P18" s="202" t="s">
        <v>604</v>
      </c>
      <c r="Q18" s="202" t="s">
        <v>604</v>
      </c>
      <c r="R18" s="202" t="s">
        <v>182</v>
      </c>
      <c r="S18" s="202" t="s">
        <v>604</v>
      </c>
      <c r="T18" s="202" t="s">
        <v>182</v>
      </c>
      <c r="U18" s="202" t="s">
        <v>182</v>
      </c>
      <c r="V18" s="202" t="s">
        <v>604</v>
      </c>
      <c r="W18" s="202" t="s">
        <v>182</v>
      </c>
      <c r="X18" s="202" t="s">
        <v>604</v>
      </c>
      <c r="Y18" s="202" t="s">
        <v>604</v>
      </c>
      <c r="Z18" s="202" t="s">
        <v>182</v>
      </c>
      <c r="AA18" s="202" t="s">
        <v>182</v>
      </c>
      <c r="AB18" s="202" t="s">
        <v>604</v>
      </c>
      <c r="AC18" s="202" t="s">
        <v>182</v>
      </c>
      <c r="AD18" s="202" t="s">
        <v>182</v>
      </c>
      <c r="AE18" s="202" t="s">
        <v>182</v>
      </c>
      <c r="AF18" s="202" t="s">
        <v>182</v>
      </c>
      <c r="AG18" s="202" t="s">
        <v>182</v>
      </c>
      <c r="AH18" s="202" t="s">
        <v>182</v>
      </c>
      <c r="AI18" s="202" t="s">
        <v>182</v>
      </c>
      <c r="AJ18" s="202" t="s">
        <v>182</v>
      </c>
      <c r="AK18" s="202" t="s">
        <v>182</v>
      </c>
      <c r="AL18" s="202" t="s">
        <v>182</v>
      </c>
      <c r="AM18" s="202" t="s">
        <v>182</v>
      </c>
      <c r="AN18" s="202" t="s">
        <v>182</v>
      </c>
      <c r="AO18" s="202" t="s">
        <v>182</v>
      </c>
      <c r="AP18" s="202" t="s">
        <v>182</v>
      </c>
      <c r="AQ18" s="202" t="s">
        <v>182</v>
      </c>
      <c r="AR18" s="202" t="s">
        <v>182</v>
      </c>
    </row>
    <row r="19" spans="1:44">
      <c r="A19" s="202" t="s">
        <v>449</v>
      </c>
      <c r="B19" s="202" t="s">
        <v>882</v>
      </c>
      <c r="C19" s="202" t="s">
        <v>604</v>
      </c>
      <c r="D19" s="202" t="s">
        <v>604</v>
      </c>
      <c r="E19" s="202" t="s">
        <v>604</v>
      </c>
      <c r="F19" s="202" t="s">
        <v>182</v>
      </c>
      <c r="G19" s="202" t="s">
        <v>604</v>
      </c>
      <c r="H19" s="202" t="s">
        <v>604</v>
      </c>
      <c r="I19" s="202" t="s">
        <v>604</v>
      </c>
      <c r="J19" s="202" t="s">
        <v>182</v>
      </c>
      <c r="K19" s="202" t="s">
        <v>182</v>
      </c>
      <c r="L19" s="202" t="s">
        <v>182</v>
      </c>
      <c r="M19" s="202" t="s">
        <v>182</v>
      </c>
      <c r="N19" s="202" t="s">
        <v>604</v>
      </c>
      <c r="O19" s="202" t="s">
        <v>182</v>
      </c>
      <c r="P19" s="202" t="s">
        <v>182</v>
      </c>
      <c r="Q19" s="202" t="s">
        <v>604</v>
      </c>
      <c r="R19" s="202" t="s">
        <v>182</v>
      </c>
      <c r="S19" s="202" t="s">
        <v>604</v>
      </c>
      <c r="T19" s="202" t="s">
        <v>604</v>
      </c>
      <c r="U19" s="202" t="s">
        <v>182</v>
      </c>
      <c r="V19" s="202" t="s">
        <v>182</v>
      </c>
      <c r="W19" s="202" t="s">
        <v>182</v>
      </c>
      <c r="X19" s="202" t="s">
        <v>182</v>
      </c>
      <c r="Y19" s="202" t="s">
        <v>182</v>
      </c>
      <c r="Z19" s="202" t="s">
        <v>182</v>
      </c>
      <c r="AA19" s="202" t="s">
        <v>182</v>
      </c>
      <c r="AB19" s="202" t="s">
        <v>182</v>
      </c>
      <c r="AC19" s="202" t="s">
        <v>182</v>
      </c>
      <c r="AD19" s="202" t="s">
        <v>182</v>
      </c>
      <c r="AE19" s="202" t="s">
        <v>182</v>
      </c>
      <c r="AF19" s="202" t="s">
        <v>182</v>
      </c>
      <c r="AG19" s="202" t="s">
        <v>182</v>
      </c>
      <c r="AH19" s="202" t="s">
        <v>182</v>
      </c>
      <c r="AI19" s="202" t="s">
        <v>182</v>
      </c>
      <c r="AJ19" s="202" t="s">
        <v>182</v>
      </c>
      <c r="AK19" s="202" t="s">
        <v>182</v>
      </c>
      <c r="AL19" s="202" t="s">
        <v>182</v>
      </c>
      <c r="AM19" s="202" t="s">
        <v>182</v>
      </c>
      <c r="AN19" s="202" t="s">
        <v>182</v>
      </c>
      <c r="AO19" s="202" t="s">
        <v>182</v>
      </c>
      <c r="AP19" s="202" t="s">
        <v>182</v>
      </c>
      <c r="AQ19" s="202" t="s">
        <v>182</v>
      </c>
      <c r="AR19" s="202" t="s">
        <v>182</v>
      </c>
    </row>
    <row r="20" spans="1:44">
      <c r="A20" s="202" t="s">
        <v>450</v>
      </c>
      <c r="B20" s="202" t="s">
        <v>603</v>
      </c>
      <c r="C20" s="202" t="s">
        <v>604</v>
      </c>
      <c r="D20" s="202" t="s">
        <v>604</v>
      </c>
      <c r="E20" s="202" t="s">
        <v>604</v>
      </c>
      <c r="F20" s="202" t="s">
        <v>182</v>
      </c>
      <c r="G20" s="202" t="s">
        <v>604</v>
      </c>
      <c r="H20" s="202" t="s">
        <v>604</v>
      </c>
      <c r="I20" s="202" t="s">
        <v>604</v>
      </c>
      <c r="J20" s="202" t="s">
        <v>182</v>
      </c>
      <c r="K20" s="202" t="s">
        <v>182</v>
      </c>
      <c r="L20" s="202" t="s">
        <v>604</v>
      </c>
      <c r="M20" s="202" t="s">
        <v>604</v>
      </c>
      <c r="N20" s="202" t="s">
        <v>182</v>
      </c>
      <c r="O20" s="202" t="s">
        <v>182</v>
      </c>
      <c r="P20" s="202" t="s">
        <v>604</v>
      </c>
      <c r="Q20" s="202" t="s">
        <v>604</v>
      </c>
      <c r="R20" s="202" t="s">
        <v>182</v>
      </c>
      <c r="S20" s="202" t="s">
        <v>182</v>
      </c>
      <c r="T20" s="202" t="s">
        <v>182</v>
      </c>
      <c r="U20" s="202" t="s">
        <v>182</v>
      </c>
      <c r="V20" s="202" t="s">
        <v>182</v>
      </c>
      <c r="W20" s="202" t="s">
        <v>182</v>
      </c>
      <c r="X20" s="202" t="s">
        <v>182</v>
      </c>
      <c r="Y20" s="202" t="s">
        <v>182</v>
      </c>
      <c r="Z20" s="202" t="s">
        <v>182</v>
      </c>
      <c r="AA20" s="202" t="s">
        <v>182</v>
      </c>
      <c r="AB20" s="202" t="s">
        <v>182</v>
      </c>
      <c r="AC20" s="202" t="s">
        <v>182</v>
      </c>
      <c r="AD20" s="202" t="s">
        <v>182</v>
      </c>
      <c r="AE20" s="202" t="s">
        <v>182</v>
      </c>
      <c r="AF20" s="202" t="s">
        <v>182</v>
      </c>
      <c r="AG20" s="202" t="s">
        <v>182</v>
      </c>
      <c r="AH20" s="202" t="s">
        <v>182</v>
      </c>
      <c r="AI20" s="202" t="s">
        <v>182</v>
      </c>
      <c r="AJ20" s="202" t="s">
        <v>182</v>
      </c>
      <c r="AK20" s="202" t="s">
        <v>182</v>
      </c>
      <c r="AL20" s="202" t="s">
        <v>182</v>
      </c>
      <c r="AM20" s="202" t="s">
        <v>182</v>
      </c>
      <c r="AN20" s="202" t="s">
        <v>182</v>
      </c>
      <c r="AO20" s="202" t="s">
        <v>182</v>
      </c>
      <c r="AP20" s="202" t="s">
        <v>182</v>
      </c>
      <c r="AQ20" s="202" t="s">
        <v>182</v>
      </c>
      <c r="AR20" s="202" t="s">
        <v>182</v>
      </c>
    </row>
    <row r="21" spans="1:44">
      <c r="A21" s="202" t="s">
        <v>454</v>
      </c>
      <c r="B21" s="202" t="s">
        <v>882</v>
      </c>
      <c r="C21" s="202" t="s">
        <v>604</v>
      </c>
      <c r="D21" s="202" t="s">
        <v>604</v>
      </c>
      <c r="E21" s="202" t="s">
        <v>604</v>
      </c>
      <c r="F21" s="202" t="s">
        <v>182</v>
      </c>
      <c r="G21" s="202" t="s">
        <v>604</v>
      </c>
      <c r="H21" s="202" t="s">
        <v>604</v>
      </c>
      <c r="I21" s="202" t="s">
        <v>604</v>
      </c>
      <c r="J21" s="202" t="s">
        <v>182</v>
      </c>
      <c r="K21" s="202" t="s">
        <v>182</v>
      </c>
      <c r="L21" s="202" t="s">
        <v>182</v>
      </c>
      <c r="M21" s="202" t="s">
        <v>182</v>
      </c>
      <c r="N21" s="202" t="s">
        <v>604</v>
      </c>
      <c r="O21" s="202" t="s">
        <v>182</v>
      </c>
      <c r="P21" s="202" t="s">
        <v>182</v>
      </c>
      <c r="Q21" s="202" t="s">
        <v>604</v>
      </c>
      <c r="R21" s="202" t="s">
        <v>182</v>
      </c>
      <c r="S21" s="202" t="s">
        <v>604</v>
      </c>
      <c r="T21" s="202" t="s">
        <v>604</v>
      </c>
      <c r="U21" s="202" t="s">
        <v>182</v>
      </c>
      <c r="V21" s="202" t="s">
        <v>182</v>
      </c>
      <c r="W21" s="202" t="s">
        <v>182</v>
      </c>
      <c r="X21" s="202" t="s">
        <v>182</v>
      </c>
      <c r="Y21" s="202" t="s">
        <v>182</v>
      </c>
      <c r="Z21" s="202" t="s">
        <v>182</v>
      </c>
      <c r="AA21" s="202" t="s">
        <v>182</v>
      </c>
      <c r="AB21" s="202" t="s">
        <v>182</v>
      </c>
      <c r="AC21" s="202" t="s">
        <v>182</v>
      </c>
      <c r="AD21" s="202" t="s">
        <v>182</v>
      </c>
      <c r="AE21" s="202" t="s">
        <v>182</v>
      </c>
      <c r="AF21" s="202" t="s">
        <v>182</v>
      </c>
      <c r="AG21" s="202" t="s">
        <v>182</v>
      </c>
      <c r="AH21" s="202" t="s">
        <v>182</v>
      </c>
      <c r="AI21" s="202" t="s">
        <v>182</v>
      </c>
      <c r="AJ21" s="202" t="s">
        <v>182</v>
      </c>
      <c r="AK21" s="202" t="s">
        <v>182</v>
      </c>
      <c r="AL21" s="202" t="s">
        <v>182</v>
      </c>
      <c r="AM21" s="202" t="s">
        <v>182</v>
      </c>
      <c r="AN21" s="202" t="s">
        <v>182</v>
      </c>
      <c r="AO21" s="202" t="s">
        <v>182</v>
      </c>
      <c r="AP21" s="202" t="s">
        <v>182</v>
      </c>
      <c r="AQ21" s="202" t="s">
        <v>182</v>
      </c>
      <c r="AR21" s="202" t="s">
        <v>182</v>
      </c>
    </row>
    <row r="22" spans="1:44">
      <c r="A22" s="202" t="s">
        <v>455</v>
      </c>
      <c r="B22" s="202" t="s">
        <v>882</v>
      </c>
      <c r="C22" s="202" t="s">
        <v>604</v>
      </c>
      <c r="D22" s="202" t="s">
        <v>182</v>
      </c>
      <c r="E22" s="202" t="s">
        <v>604</v>
      </c>
      <c r="F22" s="202" t="s">
        <v>182</v>
      </c>
      <c r="G22" s="202" t="s">
        <v>604</v>
      </c>
      <c r="H22" s="202" t="s">
        <v>604</v>
      </c>
      <c r="I22" s="202" t="s">
        <v>604</v>
      </c>
      <c r="J22" s="202" t="s">
        <v>182</v>
      </c>
      <c r="K22" s="202" t="s">
        <v>182</v>
      </c>
      <c r="L22" s="202" t="s">
        <v>604</v>
      </c>
      <c r="M22" s="202" t="s">
        <v>182</v>
      </c>
      <c r="N22" s="202" t="s">
        <v>604</v>
      </c>
      <c r="O22" s="202" t="s">
        <v>182</v>
      </c>
      <c r="P22" s="202" t="s">
        <v>182</v>
      </c>
      <c r="Q22" s="202" t="s">
        <v>604</v>
      </c>
      <c r="R22" s="202" t="s">
        <v>182</v>
      </c>
      <c r="S22" s="202" t="s">
        <v>604</v>
      </c>
      <c r="T22" s="202" t="s">
        <v>604</v>
      </c>
      <c r="U22" s="202" t="s">
        <v>182</v>
      </c>
      <c r="V22" s="202" t="s">
        <v>182</v>
      </c>
      <c r="W22" s="202" t="s">
        <v>182</v>
      </c>
      <c r="X22" s="202" t="s">
        <v>182</v>
      </c>
      <c r="Y22" s="202" t="s">
        <v>182</v>
      </c>
      <c r="Z22" s="202" t="s">
        <v>182</v>
      </c>
      <c r="AA22" s="202" t="s">
        <v>182</v>
      </c>
      <c r="AB22" s="202" t="s">
        <v>182</v>
      </c>
      <c r="AC22" s="202" t="s">
        <v>182</v>
      </c>
      <c r="AD22" s="202" t="s">
        <v>182</v>
      </c>
      <c r="AE22" s="202" t="s">
        <v>182</v>
      </c>
      <c r="AF22" s="202" t="s">
        <v>182</v>
      </c>
      <c r="AG22" s="202" t="s">
        <v>182</v>
      </c>
      <c r="AH22" s="202" t="s">
        <v>182</v>
      </c>
      <c r="AI22" s="202" t="s">
        <v>182</v>
      </c>
      <c r="AJ22" s="202" t="s">
        <v>182</v>
      </c>
      <c r="AK22" s="202" t="s">
        <v>182</v>
      </c>
      <c r="AL22" s="202" t="s">
        <v>182</v>
      </c>
      <c r="AM22" s="202" t="s">
        <v>182</v>
      </c>
      <c r="AN22" s="202" t="s">
        <v>182</v>
      </c>
      <c r="AO22" s="202" t="s">
        <v>182</v>
      </c>
      <c r="AP22" s="202" t="s">
        <v>182</v>
      </c>
      <c r="AQ22" s="202" t="s">
        <v>182</v>
      </c>
      <c r="AR22" s="202" t="s">
        <v>182</v>
      </c>
    </row>
    <row r="23" spans="1:44">
      <c r="A23" s="202" t="s">
        <v>456</v>
      </c>
      <c r="B23" s="202" t="s">
        <v>603</v>
      </c>
      <c r="C23" s="202" t="s">
        <v>604</v>
      </c>
      <c r="D23" s="202" t="s">
        <v>604</v>
      </c>
      <c r="E23" s="202" t="s">
        <v>604</v>
      </c>
      <c r="F23" s="202" t="s">
        <v>182</v>
      </c>
      <c r="G23" s="202" t="s">
        <v>604</v>
      </c>
      <c r="H23" s="202" t="s">
        <v>604</v>
      </c>
      <c r="I23" s="202" t="s">
        <v>604</v>
      </c>
      <c r="J23" s="202" t="s">
        <v>604</v>
      </c>
      <c r="K23" s="202" t="s">
        <v>182</v>
      </c>
      <c r="L23" s="202" t="s">
        <v>182</v>
      </c>
      <c r="M23" s="202" t="s">
        <v>604</v>
      </c>
      <c r="N23" s="202" t="s">
        <v>182</v>
      </c>
      <c r="O23" s="202" t="s">
        <v>182</v>
      </c>
      <c r="P23" s="202" t="s">
        <v>182</v>
      </c>
      <c r="Q23" s="202" t="s">
        <v>182</v>
      </c>
      <c r="R23" s="202" t="s">
        <v>182</v>
      </c>
      <c r="S23" s="202" t="s">
        <v>604</v>
      </c>
      <c r="T23" s="202" t="s">
        <v>182</v>
      </c>
      <c r="U23" s="202" t="s">
        <v>182</v>
      </c>
      <c r="V23" s="202" t="s">
        <v>182</v>
      </c>
      <c r="W23" s="202" t="s">
        <v>604</v>
      </c>
      <c r="X23" s="202" t="s">
        <v>182</v>
      </c>
      <c r="Y23" s="202" t="s">
        <v>182</v>
      </c>
      <c r="Z23" s="202" t="s">
        <v>182</v>
      </c>
      <c r="AA23" s="202" t="s">
        <v>182</v>
      </c>
      <c r="AB23" s="202" t="s">
        <v>182</v>
      </c>
      <c r="AC23" s="202" t="s">
        <v>182</v>
      </c>
      <c r="AD23" s="202" t="s">
        <v>182</v>
      </c>
      <c r="AE23" s="202" t="s">
        <v>182</v>
      </c>
      <c r="AF23" s="202" t="s">
        <v>182</v>
      </c>
      <c r="AG23" s="202" t="s">
        <v>182</v>
      </c>
      <c r="AH23" s="202" t="s">
        <v>182</v>
      </c>
      <c r="AI23" s="202" t="s">
        <v>182</v>
      </c>
      <c r="AJ23" s="202" t="s">
        <v>182</v>
      </c>
      <c r="AK23" s="202" t="s">
        <v>182</v>
      </c>
      <c r="AL23" s="202" t="s">
        <v>182</v>
      </c>
      <c r="AM23" s="202" t="s">
        <v>182</v>
      </c>
      <c r="AN23" s="202" t="s">
        <v>182</v>
      </c>
      <c r="AO23" s="202" t="s">
        <v>182</v>
      </c>
      <c r="AP23" s="202" t="s">
        <v>182</v>
      </c>
      <c r="AQ23" s="202" t="s">
        <v>182</v>
      </c>
      <c r="AR23" s="202" t="s">
        <v>182</v>
      </c>
    </row>
    <row r="24" spans="1:44">
      <c r="A24" s="202" t="s">
        <v>458</v>
      </c>
      <c r="B24" s="202" t="s">
        <v>603</v>
      </c>
      <c r="C24" s="202" t="s">
        <v>604</v>
      </c>
      <c r="D24" s="202" t="s">
        <v>604</v>
      </c>
      <c r="E24" s="202" t="s">
        <v>604</v>
      </c>
      <c r="F24" s="202" t="s">
        <v>182</v>
      </c>
      <c r="G24" s="202" t="s">
        <v>604</v>
      </c>
      <c r="H24" s="202" t="s">
        <v>604</v>
      </c>
      <c r="I24" s="202" t="s">
        <v>604</v>
      </c>
      <c r="J24" s="202" t="s">
        <v>182</v>
      </c>
      <c r="K24" s="202" t="s">
        <v>182</v>
      </c>
      <c r="L24" s="202" t="s">
        <v>604</v>
      </c>
      <c r="M24" s="202" t="s">
        <v>604</v>
      </c>
      <c r="N24" s="202" t="s">
        <v>604</v>
      </c>
      <c r="O24" s="202" t="s">
        <v>182</v>
      </c>
      <c r="P24" s="202" t="s">
        <v>604</v>
      </c>
      <c r="Q24" s="202" t="s">
        <v>182</v>
      </c>
      <c r="R24" s="202" t="s">
        <v>182</v>
      </c>
      <c r="S24" s="202" t="s">
        <v>182</v>
      </c>
      <c r="T24" s="202" t="s">
        <v>182</v>
      </c>
      <c r="U24" s="202" t="s">
        <v>182</v>
      </c>
      <c r="V24" s="202" t="s">
        <v>182</v>
      </c>
      <c r="W24" s="202" t="s">
        <v>182</v>
      </c>
      <c r="X24" s="202" t="s">
        <v>182</v>
      </c>
      <c r="Y24" s="202" t="s">
        <v>182</v>
      </c>
      <c r="Z24" s="202" t="s">
        <v>182</v>
      </c>
      <c r="AA24" s="202" t="s">
        <v>182</v>
      </c>
      <c r="AB24" s="202" t="s">
        <v>182</v>
      </c>
      <c r="AC24" s="202" t="s">
        <v>182</v>
      </c>
      <c r="AD24" s="202" t="s">
        <v>182</v>
      </c>
      <c r="AE24" s="202" t="s">
        <v>182</v>
      </c>
      <c r="AF24" s="202" t="s">
        <v>182</v>
      </c>
      <c r="AG24" s="202" t="s">
        <v>182</v>
      </c>
      <c r="AH24" s="202" t="s">
        <v>182</v>
      </c>
      <c r="AI24" s="202" t="s">
        <v>182</v>
      </c>
      <c r="AJ24" s="202" t="s">
        <v>182</v>
      </c>
      <c r="AK24" s="202" t="s">
        <v>182</v>
      </c>
      <c r="AL24" s="202" t="s">
        <v>182</v>
      </c>
      <c r="AM24" s="202" t="s">
        <v>182</v>
      </c>
      <c r="AN24" s="202" t="s">
        <v>182</v>
      </c>
      <c r="AO24" s="202" t="s">
        <v>182</v>
      </c>
      <c r="AP24" s="202" t="s">
        <v>182</v>
      </c>
      <c r="AQ24" s="202" t="s">
        <v>182</v>
      </c>
      <c r="AR24" s="202" t="s">
        <v>182</v>
      </c>
    </row>
    <row r="25" spans="1:44">
      <c r="A25" s="202" t="s">
        <v>459</v>
      </c>
      <c r="B25" s="202" t="s">
        <v>603</v>
      </c>
      <c r="C25" s="202" t="s">
        <v>604</v>
      </c>
      <c r="D25" s="202" t="s">
        <v>604</v>
      </c>
      <c r="E25" s="202" t="s">
        <v>604</v>
      </c>
      <c r="F25" s="202" t="s">
        <v>182</v>
      </c>
      <c r="G25" s="202" t="s">
        <v>604</v>
      </c>
      <c r="H25" s="202" t="s">
        <v>604</v>
      </c>
      <c r="I25" s="202" t="s">
        <v>604</v>
      </c>
      <c r="J25" s="202" t="s">
        <v>182</v>
      </c>
      <c r="K25" s="202" t="s">
        <v>182</v>
      </c>
      <c r="L25" s="202" t="s">
        <v>604</v>
      </c>
      <c r="M25" s="202" t="s">
        <v>604</v>
      </c>
      <c r="N25" s="202" t="s">
        <v>604</v>
      </c>
      <c r="O25" s="202" t="s">
        <v>182</v>
      </c>
      <c r="P25" s="202" t="s">
        <v>604</v>
      </c>
      <c r="Q25" s="202" t="s">
        <v>182</v>
      </c>
      <c r="R25" s="202" t="s">
        <v>182</v>
      </c>
      <c r="S25" s="202" t="s">
        <v>182</v>
      </c>
      <c r="T25" s="202" t="s">
        <v>182</v>
      </c>
      <c r="U25" s="202" t="s">
        <v>182</v>
      </c>
      <c r="V25" s="202" t="s">
        <v>182</v>
      </c>
      <c r="W25" s="202" t="s">
        <v>182</v>
      </c>
      <c r="X25" s="202" t="s">
        <v>182</v>
      </c>
      <c r="Y25" s="202" t="s">
        <v>182</v>
      </c>
      <c r="Z25" s="202" t="s">
        <v>182</v>
      </c>
      <c r="AA25" s="202" t="s">
        <v>182</v>
      </c>
      <c r="AB25" s="202" t="s">
        <v>182</v>
      </c>
      <c r="AC25" s="202" t="s">
        <v>182</v>
      </c>
      <c r="AD25" s="202" t="s">
        <v>182</v>
      </c>
      <c r="AE25" s="202" t="s">
        <v>182</v>
      </c>
      <c r="AF25" s="202" t="s">
        <v>182</v>
      </c>
      <c r="AG25" s="202" t="s">
        <v>182</v>
      </c>
      <c r="AH25" s="202" t="s">
        <v>182</v>
      </c>
      <c r="AI25" s="202" t="s">
        <v>182</v>
      </c>
      <c r="AJ25" s="202" t="s">
        <v>182</v>
      </c>
      <c r="AK25" s="202" t="s">
        <v>182</v>
      </c>
      <c r="AL25" s="202" t="s">
        <v>182</v>
      </c>
      <c r="AM25" s="202" t="s">
        <v>182</v>
      </c>
      <c r="AN25" s="202" t="s">
        <v>182</v>
      </c>
      <c r="AO25" s="202" t="s">
        <v>182</v>
      </c>
      <c r="AP25" s="202" t="s">
        <v>182</v>
      </c>
      <c r="AQ25" s="202" t="s">
        <v>182</v>
      </c>
      <c r="AR25" s="202" t="s">
        <v>182</v>
      </c>
    </row>
    <row r="26" spans="1:44">
      <c r="A26" s="202" t="s">
        <v>460</v>
      </c>
      <c r="B26" s="202" t="s">
        <v>882</v>
      </c>
      <c r="C26" s="202" t="s">
        <v>182</v>
      </c>
      <c r="D26" s="202" t="s">
        <v>182</v>
      </c>
      <c r="E26" s="202" t="s">
        <v>182</v>
      </c>
      <c r="F26" s="202" t="s">
        <v>182</v>
      </c>
      <c r="G26" s="202" t="s">
        <v>604</v>
      </c>
      <c r="H26" s="202" t="s">
        <v>604</v>
      </c>
      <c r="I26" s="202" t="s">
        <v>182</v>
      </c>
      <c r="J26" s="202" t="s">
        <v>182</v>
      </c>
      <c r="K26" s="202" t="s">
        <v>182</v>
      </c>
      <c r="L26" s="202" t="s">
        <v>604</v>
      </c>
      <c r="M26" s="202" t="s">
        <v>182</v>
      </c>
      <c r="N26" s="202" t="s">
        <v>604</v>
      </c>
      <c r="O26" s="202" t="s">
        <v>182</v>
      </c>
      <c r="P26" s="202" t="s">
        <v>604</v>
      </c>
      <c r="Q26" s="202" t="s">
        <v>604</v>
      </c>
      <c r="R26" s="202" t="s">
        <v>182</v>
      </c>
      <c r="S26" s="202" t="s">
        <v>604</v>
      </c>
      <c r="T26" s="202" t="s">
        <v>604</v>
      </c>
      <c r="U26" s="202" t="s">
        <v>182</v>
      </c>
      <c r="V26" s="202" t="s">
        <v>182</v>
      </c>
      <c r="W26" s="202" t="s">
        <v>182</v>
      </c>
      <c r="X26" s="202" t="s">
        <v>604</v>
      </c>
      <c r="Y26" s="202" t="s">
        <v>604</v>
      </c>
      <c r="Z26" s="202" t="s">
        <v>182</v>
      </c>
      <c r="AA26" s="202" t="s">
        <v>182</v>
      </c>
      <c r="AB26" s="202" t="s">
        <v>182</v>
      </c>
      <c r="AC26" s="202" t="s">
        <v>182</v>
      </c>
      <c r="AD26" s="202" t="s">
        <v>182</v>
      </c>
      <c r="AE26" s="202" t="s">
        <v>182</v>
      </c>
      <c r="AF26" s="202" t="s">
        <v>182</v>
      </c>
      <c r="AG26" s="202" t="s">
        <v>182</v>
      </c>
      <c r="AH26" s="202" t="s">
        <v>182</v>
      </c>
      <c r="AI26" s="202" t="s">
        <v>182</v>
      </c>
      <c r="AJ26" s="202" t="s">
        <v>182</v>
      </c>
      <c r="AK26" s="202" t="s">
        <v>182</v>
      </c>
      <c r="AL26" s="202" t="s">
        <v>182</v>
      </c>
      <c r="AM26" s="202" t="s">
        <v>182</v>
      </c>
      <c r="AN26" s="202" t="s">
        <v>182</v>
      </c>
      <c r="AO26" s="202" t="s">
        <v>182</v>
      </c>
      <c r="AP26" s="202" t="s">
        <v>182</v>
      </c>
      <c r="AQ26" s="202" t="s">
        <v>182</v>
      </c>
      <c r="AR26" s="202" t="s">
        <v>182</v>
      </c>
    </row>
    <row r="27" spans="1:44">
      <c r="A27" s="202" t="s">
        <v>462</v>
      </c>
      <c r="B27" s="202" t="s">
        <v>882</v>
      </c>
      <c r="C27" s="202" t="s">
        <v>604</v>
      </c>
      <c r="D27" s="202" t="s">
        <v>182</v>
      </c>
      <c r="E27" s="202" t="s">
        <v>604</v>
      </c>
      <c r="F27" s="202" t="s">
        <v>182</v>
      </c>
      <c r="G27" s="202" t="s">
        <v>604</v>
      </c>
      <c r="H27" s="202" t="s">
        <v>604</v>
      </c>
      <c r="I27" s="202" t="s">
        <v>604</v>
      </c>
      <c r="J27" s="202" t="s">
        <v>182</v>
      </c>
      <c r="K27" s="202" t="s">
        <v>182</v>
      </c>
      <c r="L27" s="202" t="s">
        <v>604</v>
      </c>
      <c r="M27" s="202" t="s">
        <v>182</v>
      </c>
      <c r="N27" s="202" t="s">
        <v>604</v>
      </c>
      <c r="O27" s="202" t="s">
        <v>182</v>
      </c>
      <c r="P27" s="202" t="s">
        <v>182</v>
      </c>
      <c r="Q27" s="202" t="s">
        <v>604</v>
      </c>
      <c r="R27" s="202" t="s">
        <v>182</v>
      </c>
      <c r="S27" s="202" t="s">
        <v>604</v>
      </c>
      <c r="T27" s="202" t="s">
        <v>604</v>
      </c>
      <c r="U27" s="202" t="s">
        <v>182</v>
      </c>
      <c r="V27" s="202" t="s">
        <v>182</v>
      </c>
      <c r="W27" s="202" t="s">
        <v>182</v>
      </c>
      <c r="X27" s="202" t="s">
        <v>182</v>
      </c>
      <c r="Y27" s="202" t="s">
        <v>182</v>
      </c>
      <c r="Z27" s="202" t="s">
        <v>182</v>
      </c>
      <c r="AA27" s="202" t="s">
        <v>182</v>
      </c>
      <c r="AB27" s="202" t="s">
        <v>182</v>
      </c>
      <c r="AC27" s="202" t="s">
        <v>182</v>
      </c>
      <c r="AD27" s="202" t="s">
        <v>182</v>
      </c>
      <c r="AE27" s="202" t="s">
        <v>182</v>
      </c>
      <c r="AF27" s="202" t="s">
        <v>182</v>
      </c>
      <c r="AG27" s="202" t="s">
        <v>182</v>
      </c>
      <c r="AH27" s="202" t="s">
        <v>182</v>
      </c>
      <c r="AI27" s="202" t="s">
        <v>182</v>
      </c>
      <c r="AJ27" s="202" t="s">
        <v>182</v>
      </c>
      <c r="AK27" s="202" t="s">
        <v>182</v>
      </c>
      <c r="AL27" s="202" t="s">
        <v>182</v>
      </c>
      <c r="AM27" s="202" t="s">
        <v>182</v>
      </c>
      <c r="AN27" s="202" t="s">
        <v>182</v>
      </c>
      <c r="AO27" s="202" t="s">
        <v>182</v>
      </c>
      <c r="AP27" s="202" t="s">
        <v>182</v>
      </c>
      <c r="AQ27" s="202" t="s">
        <v>182</v>
      </c>
      <c r="AR27" s="202" t="s">
        <v>182</v>
      </c>
    </row>
    <row r="28" spans="1:44">
      <c r="A28" s="202" t="s">
        <v>463</v>
      </c>
      <c r="B28" s="202" t="s">
        <v>882</v>
      </c>
      <c r="C28" s="202" t="s">
        <v>182</v>
      </c>
      <c r="D28" s="202" t="s">
        <v>182</v>
      </c>
      <c r="E28" s="202" t="s">
        <v>182</v>
      </c>
      <c r="F28" s="202" t="s">
        <v>182</v>
      </c>
      <c r="G28" s="202" t="s">
        <v>604</v>
      </c>
      <c r="H28" s="202" t="s">
        <v>604</v>
      </c>
      <c r="I28" s="202" t="s">
        <v>182</v>
      </c>
      <c r="J28" s="202" t="s">
        <v>182</v>
      </c>
      <c r="K28" s="202" t="s">
        <v>182</v>
      </c>
      <c r="L28" s="202" t="s">
        <v>604</v>
      </c>
      <c r="M28" s="202" t="s">
        <v>182</v>
      </c>
      <c r="N28" s="202" t="s">
        <v>604</v>
      </c>
      <c r="O28" s="202" t="s">
        <v>182</v>
      </c>
      <c r="P28" s="202" t="s">
        <v>604</v>
      </c>
      <c r="Q28" s="202" t="s">
        <v>604</v>
      </c>
      <c r="R28" s="202" t="s">
        <v>182</v>
      </c>
      <c r="S28" s="202" t="s">
        <v>604</v>
      </c>
      <c r="T28" s="202" t="s">
        <v>604</v>
      </c>
      <c r="U28" s="202" t="s">
        <v>182</v>
      </c>
      <c r="V28" s="202" t="s">
        <v>182</v>
      </c>
      <c r="W28" s="202" t="s">
        <v>182</v>
      </c>
      <c r="X28" s="202" t="s">
        <v>604</v>
      </c>
      <c r="Y28" s="202" t="s">
        <v>604</v>
      </c>
      <c r="Z28" s="202" t="s">
        <v>182</v>
      </c>
      <c r="AA28" s="202" t="s">
        <v>182</v>
      </c>
      <c r="AB28" s="202" t="s">
        <v>182</v>
      </c>
      <c r="AC28" s="202" t="s">
        <v>182</v>
      </c>
      <c r="AD28" s="202" t="s">
        <v>182</v>
      </c>
      <c r="AE28" s="202" t="s">
        <v>182</v>
      </c>
      <c r="AF28" s="202" t="s">
        <v>182</v>
      </c>
      <c r="AG28" s="202" t="s">
        <v>182</v>
      </c>
      <c r="AH28" s="202" t="s">
        <v>182</v>
      </c>
      <c r="AI28" s="202" t="s">
        <v>182</v>
      </c>
      <c r="AJ28" s="202" t="s">
        <v>182</v>
      </c>
      <c r="AK28" s="202" t="s">
        <v>182</v>
      </c>
      <c r="AL28" s="202" t="s">
        <v>182</v>
      </c>
      <c r="AM28" s="202" t="s">
        <v>182</v>
      </c>
      <c r="AN28" s="202" t="s">
        <v>182</v>
      </c>
      <c r="AO28" s="202" t="s">
        <v>182</v>
      </c>
      <c r="AP28" s="202" t="s">
        <v>182</v>
      </c>
      <c r="AQ28" s="202" t="s">
        <v>182</v>
      </c>
      <c r="AR28" s="202" t="s">
        <v>182</v>
      </c>
    </row>
    <row r="29" spans="1:44">
      <c r="A29" s="202" t="s">
        <v>464</v>
      </c>
      <c r="B29" s="202" t="s">
        <v>603</v>
      </c>
      <c r="C29" s="202" t="s">
        <v>604</v>
      </c>
      <c r="D29" s="202" t="s">
        <v>604</v>
      </c>
      <c r="E29" s="202" t="s">
        <v>604</v>
      </c>
      <c r="F29" s="202" t="s">
        <v>182</v>
      </c>
      <c r="G29" s="202" t="s">
        <v>604</v>
      </c>
      <c r="H29" s="202" t="s">
        <v>604</v>
      </c>
      <c r="I29" s="202" t="s">
        <v>604</v>
      </c>
      <c r="J29" s="202" t="s">
        <v>182</v>
      </c>
      <c r="K29" s="202" t="s">
        <v>182</v>
      </c>
      <c r="L29" s="202" t="s">
        <v>604</v>
      </c>
      <c r="M29" s="202" t="s">
        <v>604</v>
      </c>
      <c r="N29" s="202" t="s">
        <v>604</v>
      </c>
      <c r="O29" s="202" t="s">
        <v>182</v>
      </c>
      <c r="P29" s="202" t="s">
        <v>604</v>
      </c>
      <c r="Q29" s="202" t="s">
        <v>182</v>
      </c>
      <c r="R29" s="202" t="s">
        <v>182</v>
      </c>
      <c r="S29" s="202" t="s">
        <v>182</v>
      </c>
      <c r="T29" s="202" t="s">
        <v>182</v>
      </c>
      <c r="U29" s="202" t="s">
        <v>182</v>
      </c>
      <c r="V29" s="202" t="s">
        <v>182</v>
      </c>
      <c r="W29" s="202" t="s">
        <v>182</v>
      </c>
      <c r="X29" s="202" t="s">
        <v>182</v>
      </c>
      <c r="Y29" s="202" t="s">
        <v>182</v>
      </c>
      <c r="Z29" s="202" t="s">
        <v>182</v>
      </c>
      <c r="AA29" s="202" t="s">
        <v>182</v>
      </c>
      <c r="AB29" s="202" t="s">
        <v>182</v>
      </c>
      <c r="AC29" s="202" t="s">
        <v>182</v>
      </c>
      <c r="AD29" s="202" t="s">
        <v>182</v>
      </c>
      <c r="AE29" s="202" t="s">
        <v>182</v>
      </c>
      <c r="AF29" s="202" t="s">
        <v>182</v>
      </c>
      <c r="AG29" s="202" t="s">
        <v>182</v>
      </c>
      <c r="AH29" s="202" t="s">
        <v>182</v>
      </c>
      <c r="AI29" s="202" t="s">
        <v>182</v>
      </c>
      <c r="AJ29" s="202" t="s">
        <v>182</v>
      </c>
      <c r="AK29" s="202" t="s">
        <v>182</v>
      </c>
      <c r="AL29" s="202" t="s">
        <v>182</v>
      </c>
      <c r="AM29" s="202" t="s">
        <v>182</v>
      </c>
      <c r="AN29" s="202" t="s">
        <v>182</v>
      </c>
      <c r="AO29" s="202" t="s">
        <v>182</v>
      </c>
      <c r="AP29" s="202" t="s">
        <v>182</v>
      </c>
      <c r="AQ29" s="202" t="s">
        <v>182</v>
      </c>
      <c r="AR29" s="202" t="s">
        <v>182</v>
      </c>
    </row>
    <row r="30" spans="1:44">
      <c r="A30" s="202" t="s">
        <v>465</v>
      </c>
      <c r="B30" s="202" t="s">
        <v>882</v>
      </c>
      <c r="C30" s="202" t="s">
        <v>182</v>
      </c>
      <c r="D30" s="202" t="s">
        <v>182</v>
      </c>
      <c r="E30" s="202" t="s">
        <v>182</v>
      </c>
      <c r="F30" s="202" t="s">
        <v>182</v>
      </c>
      <c r="G30" s="202" t="s">
        <v>604</v>
      </c>
      <c r="H30" s="202" t="s">
        <v>604</v>
      </c>
      <c r="I30" s="202" t="s">
        <v>182</v>
      </c>
      <c r="J30" s="202" t="s">
        <v>182</v>
      </c>
      <c r="K30" s="202" t="s">
        <v>182</v>
      </c>
      <c r="L30" s="202" t="s">
        <v>604</v>
      </c>
      <c r="M30" s="202" t="s">
        <v>182</v>
      </c>
      <c r="N30" s="202" t="s">
        <v>604</v>
      </c>
      <c r="O30" s="202" t="s">
        <v>182</v>
      </c>
      <c r="P30" s="202" t="s">
        <v>604</v>
      </c>
      <c r="Q30" s="202" t="s">
        <v>604</v>
      </c>
      <c r="R30" s="202" t="s">
        <v>182</v>
      </c>
      <c r="S30" s="202" t="s">
        <v>604</v>
      </c>
      <c r="T30" s="202" t="s">
        <v>604</v>
      </c>
      <c r="U30" s="202" t="s">
        <v>182</v>
      </c>
      <c r="V30" s="202" t="s">
        <v>182</v>
      </c>
      <c r="W30" s="202" t="s">
        <v>182</v>
      </c>
      <c r="X30" s="202" t="s">
        <v>604</v>
      </c>
      <c r="Y30" s="202" t="s">
        <v>604</v>
      </c>
      <c r="Z30" s="202" t="s">
        <v>182</v>
      </c>
      <c r="AA30" s="202" t="s">
        <v>182</v>
      </c>
      <c r="AB30" s="202" t="s">
        <v>182</v>
      </c>
      <c r="AC30" s="202" t="s">
        <v>182</v>
      </c>
      <c r="AD30" s="202" t="s">
        <v>182</v>
      </c>
      <c r="AE30" s="202" t="s">
        <v>182</v>
      </c>
      <c r="AF30" s="202" t="s">
        <v>182</v>
      </c>
      <c r="AG30" s="202" t="s">
        <v>182</v>
      </c>
      <c r="AH30" s="202" t="s">
        <v>182</v>
      </c>
      <c r="AI30" s="202" t="s">
        <v>182</v>
      </c>
      <c r="AJ30" s="202" t="s">
        <v>182</v>
      </c>
      <c r="AK30" s="202" t="s">
        <v>182</v>
      </c>
      <c r="AL30" s="202" t="s">
        <v>182</v>
      </c>
      <c r="AM30" s="202" t="s">
        <v>182</v>
      </c>
      <c r="AN30" s="202" t="s">
        <v>182</v>
      </c>
      <c r="AO30" s="202" t="s">
        <v>182</v>
      </c>
      <c r="AP30" s="202" t="s">
        <v>182</v>
      </c>
      <c r="AQ30" s="202" t="s">
        <v>182</v>
      </c>
      <c r="AR30" s="202" t="s">
        <v>182</v>
      </c>
    </row>
    <row r="31" spans="1:44">
      <c r="A31" s="202" t="s">
        <v>466</v>
      </c>
      <c r="B31" s="202" t="s">
        <v>603</v>
      </c>
      <c r="C31" s="202" t="s">
        <v>604</v>
      </c>
      <c r="D31" s="202" t="s">
        <v>604</v>
      </c>
      <c r="E31" s="202" t="s">
        <v>604</v>
      </c>
      <c r="F31" s="202" t="s">
        <v>182</v>
      </c>
      <c r="G31" s="202" t="s">
        <v>604</v>
      </c>
      <c r="H31" s="202" t="s">
        <v>604</v>
      </c>
      <c r="I31" s="202" t="s">
        <v>604</v>
      </c>
      <c r="J31" s="202" t="s">
        <v>182</v>
      </c>
      <c r="K31" s="202" t="s">
        <v>182</v>
      </c>
      <c r="L31" s="202" t="s">
        <v>604</v>
      </c>
      <c r="M31" s="202" t="s">
        <v>604</v>
      </c>
      <c r="N31" s="202" t="s">
        <v>604</v>
      </c>
      <c r="O31" s="202" t="s">
        <v>182</v>
      </c>
      <c r="P31" s="202" t="s">
        <v>604</v>
      </c>
      <c r="Q31" s="202" t="s">
        <v>182</v>
      </c>
      <c r="R31" s="202" t="s">
        <v>182</v>
      </c>
      <c r="S31" s="202" t="s">
        <v>182</v>
      </c>
      <c r="T31" s="202" t="s">
        <v>182</v>
      </c>
      <c r="U31" s="202" t="s">
        <v>182</v>
      </c>
      <c r="V31" s="202" t="s">
        <v>182</v>
      </c>
      <c r="W31" s="202" t="s">
        <v>182</v>
      </c>
      <c r="X31" s="202" t="s">
        <v>182</v>
      </c>
      <c r="Y31" s="202" t="s">
        <v>182</v>
      </c>
      <c r="Z31" s="202" t="s">
        <v>182</v>
      </c>
      <c r="AA31" s="202" t="s">
        <v>182</v>
      </c>
      <c r="AB31" s="202" t="s">
        <v>182</v>
      </c>
      <c r="AC31" s="202" t="s">
        <v>182</v>
      </c>
      <c r="AD31" s="202" t="s">
        <v>182</v>
      </c>
      <c r="AE31" s="202" t="s">
        <v>182</v>
      </c>
      <c r="AF31" s="202" t="s">
        <v>182</v>
      </c>
      <c r="AG31" s="202" t="s">
        <v>182</v>
      </c>
      <c r="AH31" s="202" t="s">
        <v>182</v>
      </c>
      <c r="AI31" s="202" t="s">
        <v>182</v>
      </c>
      <c r="AJ31" s="202" t="s">
        <v>182</v>
      </c>
      <c r="AK31" s="202" t="s">
        <v>182</v>
      </c>
      <c r="AL31" s="202" t="s">
        <v>182</v>
      </c>
      <c r="AM31" s="202" t="s">
        <v>182</v>
      </c>
      <c r="AN31" s="202" t="s">
        <v>182</v>
      </c>
      <c r="AO31" s="202" t="s">
        <v>182</v>
      </c>
      <c r="AP31" s="202" t="s">
        <v>182</v>
      </c>
      <c r="AQ31" s="202" t="s">
        <v>182</v>
      </c>
      <c r="AR31" s="202" t="s">
        <v>182</v>
      </c>
    </row>
    <row r="32" spans="1:44">
      <c r="A32" s="202" t="s">
        <v>467</v>
      </c>
      <c r="B32" s="202" t="s">
        <v>882</v>
      </c>
      <c r="C32" s="202" t="s">
        <v>604</v>
      </c>
      <c r="D32" s="202" t="s">
        <v>182</v>
      </c>
      <c r="E32" s="202" t="s">
        <v>604</v>
      </c>
      <c r="F32" s="202" t="s">
        <v>182</v>
      </c>
      <c r="G32" s="202" t="s">
        <v>604</v>
      </c>
      <c r="H32" s="202" t="s">
        <v>604</v>
      </c>
      <c r="I32" s="202" t="s">
        <v>604</v>
      </c>
      <c r="J32" s="202" t="s">
        <v>182</v>
      </c>
      <c r="K32" s="202" t="s">
        <v>182</v>
      </c>
      <c r="L32" s="202" t="s">
        <v>604</v>
      </c>
      <c r="M32" s="202" t="s">
        <v>182</v>
      </c>
      <c r="N32" s="202" t="s">
        <v>604</v>
      </c>
      <c r="O32" s="202" t="s">
        <v>182</v>
      </c>
      <c r="P32" s="202" t="s">
        <v>182</v>
      </c>
      <c r="Q32" s="202" t="s">
        <v>604</v>
      </c>
      <c r="R32" s="202" t="s">
        <v>182</v>
      </c>
      <c r="S32" s="202" t="s">
        <v>604</v>
      </c>
      <c r="T32" s="202" t="s">
        <v>604</v>
      </c>
      <c r="U32" s="202" t="s">
        <v>182</v>
      </c>
      <c r="V32" s="202" t="s">
        <v>182</v>
      </c>
      <c r="W32" s="202" t="s">
        <v>182</v>
      </c>
      <c r="X32" s="202" t="s">
        <v>182</v>
      </c>
      <c r="Y32" s="202" t="s">
        <v>182</v>
      </c>
      <c r="Z32" s="202" t="s">
        <v>182</v>
      </c>
      <c r="AA32" s="202" t="s">
        <v>182</v>
      </c>
      <c r="AB32" s="202" t="s">
        <v>182</v>
      </c>
      <c r="AC32" s="202" t="s">
        <v>182</v>
      </c>
      <c r="AD32" s="202" t="s">
        <v>182</v>
      </c>
      <c r="AE32" s="202" t="s">
        <v>182</v>
      </c>
      <c r="AF32" s="202" t="s">
        <v>182</v>
      </c>
      <c r="AG32" s="202" t="s">
        <v>182</v>
      </c>
      <c r="AH32" s="202" t="s">
        <v>182</v>
      </c>
      <c r="AI32" s="202" t="s">
        <v>182</v>
      </c>
      <c r="AJ32" s="202" t="s">
        <v>182</v>
      </c>
      <c r="AK32" s="202" t="s">
        <v>182</v>
      </c>
      <c r="AL32" s="202" t="s">
        <v>182</v>
      </c>
      <c r="AM32" s="202" t="s">
        <v>182</v>
      </c>
      <c r="AN32" s="202" t="s">
        <v>182</v>
      </c>
      <c r="AO32" s="202" t="s">
        <v>182</v>
      </c>
      <c r="AP32" s="202" t="s">
        <v>182</v>
      </c>
      <c r="AQ32" s="202" t="s">
        <v>182</v>
      </c>
      <c r="AR32" s="202" t="s">
        <v>182</v>
      </c>
    </row>
    <row r="33" spans="1:44">
      <c r="A33" s="202" t="s">
        <v>468</v>
      </c>
      <c r="B33" s="202" t="s">
        <v>882</v>
      </c>
      <c r="C33" s="202" t="s">
        <v>604</v>
      </c>
      <c r="D33" s="202" t="s">
        <v>182</v>
      </c>
      <c r="E33" s="202" t="s">
        <v>604</v>
      </c>
      <c r="F33" s="202" t="s">
        <v>182</v>
      </c>
      <c r="G33" s="202" t="s">
        <v>604</v>
      </c>
      <c r="H33" s="202" t="s">
        <v>604</v>
      </c>
      <c r="I33" s="202" t="s">
        <v>604</v>
      </c>
      <c r="J33" s="202" t="s">
        <v>182</v>
      </c>
      <c r="K33" s="202" t="s">
        <v>182</v>
      </c>
      <c r="L33" s="202" t="s">
        <v>604</v>
      </c>
      <c r="M33" s="202" t="s">
        <v>182</v>
      </c>
      <c r="N33" s="202" t="s">
        <v>604</v>
      </c>
      <c r="O33" s="202" t="s">
        <v>182</v>
      </c>
      <c r="P33" s="202" t="s">
        <v>182</v>
      </c>
      <c r="Q33" s="202" t="s">
        <v>604</v>
      </c>
      <c r="R33" s="202" t="s">
        <v>182</v>
      </c>
      <c r="S33" s="202" t="s">
        <v>604</v>
      </c>
      <c r="T33" s="202" t="s">
        <v>604</v>
      </c>
      <c r="U33" s="202" t="s">
        <v>182</v>
      </c>
      <c r="V33" s="202" t="s">
        <v>182</v>
      </c>
      <c r="W33" s="202" t="s">
        <v>182</v>
      </c>
      <c r="X33" s="202" t="s">
        <v>182</v>
      </c>
      <c r="Y33" s="202" t="s">
        <v>182</v>
      </c>
      <c r="Z33" s="202" t="s">
        <v>182</v>
      </c>
      <c r="AA33" s="202" t="s">
        <v>182</v>
      </c>
      <c r="AB33" s="202" t="s">
        <v>182</v>
      </c>
      <c r="AC33" s="202" t="s">
        <v>182</v>
      </c>
      <c r="AD33" s="202" t="s">
        <v>182</v>
      </c>
      <c r="AE33" s="202" t="s">
        <v>182</v>
      </c>
      <c r="AF33" s="202" t="s">
        <v>182</v>
      </c>
      <c r="AG33" s="202" t="s">
        <v>182</v>
      </c>
      <c r="AH33" s="202" t="s">
        <v>182</v>
      </c>
      <c r="AI33" s="202" t="s">
        <v>182</v>
      </c>
      <c r="AJ33" s="202" t="s">
        <v>182</v>
      </c>
      <c r="AK33" s="202" t="s">
        <v>182</v>
      </c>
      <c r="AL33" s="202" t="s">
        <v>182</v>
      </c>
      <c r="AM33" s="202" t="s">
        <v>182</v>
      </c>
      <c r="AN33" s="202" t="s">
        <v>182</v>
      </c>
      <c r="AO33" s="202" t="s">
        <v>182</v>
      </c>
      <c r="AP33" s="202" t="s">
        <v>182</v>
      </c>
      <c r="AQ33" s="202" t="s">
        <v>182</v>
      </c>
      <c r="AR33" s="202" t="s">
        <v>182</v>
      </c>
    </row>
    <row r="34" spans="1:44">
      <c r="A34" s="202" t="s">
        <v>469</v>
      </c>
      <c r="B34" s="202" t="s">
        <v>882</v>
      </c>
      <c r="C34" s="202" t="s">
        <v>182</v>
      </c>
      <c r="D34" s="202" t="s">
        <v>182</v>
      </c>
      <c r="E34" s="202" t="s">
        <v>182</v>
      </c>
      <c r="F34" s="202" t="s">
        <v>182</v>
      </c>
      <c r="G34" s="202" t="s">
        <v>604</v>
      </c>
      <c r="H34" s="202" t="s">
        <v>604</v>
      </c>
      <c r="I34" s="202" t="s">
        <v>182</v>
      </c>
      <c r="J34" s="202" t="s">
        <v>182</v>
      </c>
      <c r="K34" s="202" t="s">
        <v>182</v>
      </c>
      <c r="L34" s="202" t="s">
        <v>604</v>
      </c>
      <c r="M34" s="202" t="s">
        <v>182</v>
      </c>
      <c r="N34" s="202" t="s">
        <v>604</v>
      </c>
      <c r="O34" s="202" t="s">
        <v>182</v>
      </c>
      <c r="P34" s="202" t="s">
        <v>604</v>
      </c>
      <c r="Q34" s="202" t="s">
        <v>604</v>
      </c>
      <c r="R34" s="202" t="s">
        <v>182</v>
      </c>
      <c r="S34" s="202" t="s">
        <v>604</v>
      </c>
      <c r="T34" s="202" t="s">
        <v>604</v>
      </c>
      <c r="U34" s="202" t="s">
        <v>182</v>
      </c>
      <c r="V34" s="202" t="s">
        <v>182</v>
      </c>
      <c r="W34" s="202" t="s">
        <v>182</v>
      </c>
      <c r="X34" s="202" t="s">
        <v>604</v>
      </c>
      <c r="Y34" s="202" t="s">
        <v>604</v>
      </c>
      <c r="Z34" s="202" t="s">
        <v>182</v>
      </c>
      <c r="AA34" s="202" t="s">
        <v>182</v>
      </c>
      <c r="AB34" s="202" t="s">
        <v>182</v>
      </c>
      <c r="AC34" s="202" t="s">
        <v>182</v>
      </c>
      <c r="AD34" s="202" t="s">
        <v>182</v>
      </c>
      <c r="AE34" s="202" t="s">
        <v>182</v>
      </c>
      <c r="AF34" s="202" t="s">
        <v>182</v>
      </c>
      <c r="AG34" s="202" t="s">
        <v>182</v>
      </c>
      <c r="AH34" s="202" t="s">
        <v>182</v>
      </c>
      <c r="AI34" s="202" t="s">
        <v>182</v>
      </c>
      <c r="AJ34" s="202" t="s">
        <v>182</v>
      </c>
      <c r="AK34" s="202" t="s">
        <v>182</v>
      </c>
      <c r="AL34" s="202" t="s">
        <v>182</v>
      </c>
      <c r="AM34" s="202" t="s">
        <v>182</v>
      </c>
      <c r="AN34" s="202" t="s">
        <v>182</v>
      </c>
      <c r="AO34" s="202" t="s">
        <v>182</v>
      </c>
      <c r="AP34" s="202" t="s">
        <v>182</v>
      </c>
      <c r="AQ34" s="202" t="s">
        <v>182</v>
      </c>
      <c r="AR34" s="202" t="s">
        <v>182</v>
      </c>
    </row>
    <row r="35" spans="1:44">
      <c r="A35" s="202" t="s">
        <v>470</v>
      </c>
      <c r="B35" s="202" t="s">
        <v>882</v>
      </c>
      <c r="C35" s="202" t="s">
        <v>604</v>
      </c>
      <c r="D35" s="202" t="s">
        <v>182</v>
      </c>
      <c r="E35" s="202" t="s">
        <v>604</v>
      </c>
      <c r="F35" s="202" t="s">
        <v>182</v>
      </c>
      <c r="G35" s="202" t="s">
        <v>604</v>
      </c>
      <c r="H35" s="202" t="s">
        <v>604</v>
      </c>
      <c r="I35" s="202" t="s">
        <v>604</v>
      </c>
      <c r="J35" s="202" t="s">
        <v>182</v>
      </c>
      <c r="K35" s="202" t="s">
        <v>182</v>
      </c>
      <c r="L35" s="202" t="s">
        <v>604</v>
      </c>
      <c r="M35" s="202" t="s">
        <v>182</v>
      </c>
      <c r="N35" s="202" t="s">
        <v>604</v>
      </c>
      <c r="O35" s="202" t="s">
        <v>182</v>
      </c>
      <c r="P35" s="202" t="s">
        <v>182</v>
      </c>
      <c r="Q35" s="202" t="s">
        <v>604</v>
      </c>
      <c r="R35" s="202" t="s">
        <v>182</v>
      </c>
      <c r="S35" s="202" t="s">
        <v>604</v>
      </c>
      <c r="T35" s="202" t="s">
        <v>604</v>
      </c>
      <c r="U35" s="202" t="s">
        <v>182</v>
      </c>
      <c r="V35" s="202" t="s">
        <v>182</v>
      </c>
      <c r="W35" s="202" t="s">
        <v>182</v>
      </c>
      <c r="X35" s="202" t="s">
        <v>182</v>
      </c>
      <c r="Y35" s="202" t="s">
        <v>182</v>
      </c>
      <c r="Z35" s="202" t="s">
        <v>182</v>
      </c>
      <c r="AA35" s="202" t="s">
        <v>182</v>
      </c>
      <c r="AB35" s="202" t="s">
        <v>182</v>
      </c>
      <c r="AC35" s="202" t="s">
        <v>182</v>
      </c>
      <c r="AD35" s="202" t="s">
        <v>182</v>
      </c>
      <c r="AE35" s="202" t="s">
        <v>182</v>
      </c>
      <c r="AF35" s="202" t="s">
        <v>182</v>
      </c>
      <c r="AG35" s="202" t="s">
        <v>182</v>
      </c>
      <c r="AH35" s="202" t="s">
        <v>182</v>
      </c>
      <c r="AI35" s="202" t="s">
        <v>182</v>
      </c>
      <c r="AJ35" s="202" t="s">
        <v>182</v>
      </c>
      <c r="AK35" s="202" t="s">
        <v>182</v>
      </c>
      <c r="AL35" s="202" t="s">
        <v>182</v>
      </c>
      <c r="AM35" s="202" t="s">
        <v>182</v>
      </c>
      <c r="AN35" s="202" t="s">
        <v>182</v>
      </c>
      <c r="AO35" s="202" t="s">
        <v>182</v>
      </c>
      <c r="AP35" s="202" t="s">
        <v>182</v>
      </c>
      <c r="AQ35" s="202" t="s">
        <v>182</v>
      </c>
      <c r="AR35" s="202" t="s">
        <v>182</v>
      </c>
    </row>
    <row r="36" spans="1:44">
      <c r="A36" s="202" t="s">
        <v>471</v>
      </c>
      <c r="B36" s="202" t="s">
        <v>882</v>
      </c>
      <c r="C36" s="202" t="s">
        <v>182</v>
      </c>
      <c r="D36" s="202" t="s">
        <v>604</v>
      </c>
      <c r="E36" s="202" t="s">
        <v>182</v>
      </c>
      <c r="F36" s="202" t="s">
        <v>182</v>
      </c>
      <c r="G36" s="202" t="s">
        <v>604</v>
      </c>
      <c r="H36" s="202" t="s">
        <v>604</v>
      </c>
      <c r="I36" s="202" t="s">
        <v>182</v>
      </c>
      <c r="J36" s="202" t="s">
        <v>182</v>
      </c>
      <c r="K36" s="202" t="s">
        <v>182</v>
      </c>
      <c r="L36" s="202" t="s">
        <v>182</v>
      </c>
      <c r="M36" s="202" t="s">
        <v>182</v>
      </c>
      <c r="N36" s="202" t="s">
        <v>182</v>
      </c>
      <c r="O36" s="202" t="s">
        <v>182</v>
      </c>
      <c r="P36" s="202" t="s">
        <v>182</v>
      </c>
      <c r="Q36" s="202" t="s">
        <v>604</v>
      </c>
      <c r="R36" s="202" t="s">
        <v>182</v>
      </c>
      <c r="S36" s="202" t="s">
        <v>604</v>
      </c>
      <c r="T36" s="202" t="s">
        <v>182</v>
      </c>
      <c r="U36" s="202" t="s">
        <v>182</v>
      </c>
      <c r="V36" s="202" t="s">
        <v>604</v>
      </c>
      <c r="W36" s="202" t="s">
        <v>182</v>
      </c>
      <c r="X36" s="202" t="s">
        <v>182</v>
      </c>
      <c r="Y36" s="202" t="s">
        <v>604</v>
      </c>
      <c r="Z36" s="202" t="s">
        <v>182</v>
      </c>
      <c r="AA36" s="202" t="s">
        <v>182</v>
      </c>
      <c r="AB36" s="202" t="s">
        <v>604</v>
      </c>
      <c r="AC36" s="202" t="s">
        <v>604</v>
      </c>
      <c r="AD36" s="202" t="s">
        <v>182</v>
      </c>
      <c r="AE36" s="202" t="s">
        <v>182</v>
      </c>
      <c r="AF36" s="202" t="s">
        <v>182</v>
      </c>
      <c r="AG36" s="202" t="s">
        <v>182</v>
      </c>
      <c r="AH36" s="202" t="s">
        <v>604</v>
      </c>
      <c r="AI36" s="202" t="s">
        <v>182</v>
      </c>
      <c r="AJ36" s="202" t="s">
        <v>182</v>
      </c>
      <c r="AK36" s="202" t="s">
        <v>182</v>
      </c>
      <c r="AL36" s="202" t="s">
        <v>182</v>
      </c>
      <c r="AM36" s="202" t="s">
        <v>182</v>
      </c>
      <c r="AN36" s="202" t="s">
        <v>182</v>
      </c>
      <c r="AO36" s="202" t="s">
        <v>182</v>
      </c>
      <c r="AP36" s="202" t="s">
        <v>182</v>
      </c>
      <c r="AQ36" s="202" t="s">
        <v>182</v>
      </c>
      <c r="AR36" s="202" t="s">
        <v>182</v>
      </c>
    </row>
    <row r="37" spans="1:44">
      <c r="A37" s="202" t="s">
        <v>472</v>
      </c>
      <c r="B37" s="202" t="s">
        <v>882</v>
      </c>
      <c r="C37" s="202" t="s">
        <v>182</v>
      </c>
      <c r="D37" s="202" t="s">
        <v>604</v>
      </c>
      <c r="E37" s="202" t="s">
        <v>182</v>
      </c>
      <c r="F37" s="202" t="s">
        <v>182</v>
      </c>
      <c r="G37" s="202" t="s">
        <v>604</v>
      </c>
      <c r="H37" s="202" t="s">
        <v>604</v>
      </c>
      <c r="I37" s="202" t="s">
        <v>182</v>
      </c>
      <c r="J37" s="202" t="s">
        <v>182</v>
      </c>
      <c r="K37" s="202" t="s">
        <v>182</v>
      </c>
      <c r="L37" s="202" t="s">
        <v>182</v>
      </c>
      <c r="M37" s="202" t="s">
        <v>182</v>
      </c>
      <c r="N37" s="202" t="s">
        <v>182</v>
      </c>
      <c r="O37" s="202" t="s">
        <v>182</v>
      </c>
      <c r="P37" s="202" t="s">
        <v>604</v>
      </c>
      <c r="Q37" s="202" t="s">
        <v>604</v>
      </c>
      <c r="R37" s="202" t="s">
        <v>182</v>
      </c>
      <c r="S37" s="202" t="s">
        <v>604</v>
      </c>
      <c r="T37" s="202" t="s">
        <v>182</v>
      </c>
      <c r="U37" s="202" t="s">
        <v>182</v>
      </c>
      <c r="V37" s="202" t="s">
        <v>604</v>
      </c>
      <c r="W37" s="202" t="s">
        <v>182</v>
      </c>
      <c r="X37" s="202" t="s">
        <v>604</v>
      </c>
      <c r="Y37" s="202" t="s">
        <v>604</v>
      </c>
      <c r="Z37" s="202" t="s">
        <v>182</v>
      </c>
      <c r="AA37" s="202" t="s">
        <v>182</v>
      </c>
      <c r="AB37" s="202" t="s">
        <v>604</v>
      </c>
      <c r="AC37" s="202" t="s">
        <v>182</v>
      </c>
      <c r="AD37" s="202" t="s">
        <v>182</v>
      </c>
      <c r="AE37" s="202" t="s">
        <v>182</v>
      </c>
      <c r="AF37" s="202" t="s">
        <v>182</v>
      </c>
      <c r="AG37" s="202" t="s">
        <v>182</v>
      </c>
      <c r="AH37" s="202" t="s">
        <v>182</v>
      </c>
      <c r="AI37" s="202" t="s">
        <v>182</v>
      </c>
      <c r="AJ37" s="202" t="s">
        <v>182</v>
      </c>
      <c r="AK37" s="202" t="s">
        <v>182</v>
      </c>
      <c r="AL37" s="202" t="s">
        <v>182</v>
      </c>
      <c r="AM37" s="202" t="s">
        <v>182</v>
      </c>
      <c r="AN37" s="202" t="s">
        <v>182</v>
      </c>
      <c r="AO37" s="202" t="s">
        <v>182</v>
      </c>
      <c r="AP37" s="202" t="s">
        <v>182</v>
      </c>
      <c r="AQ37" s="202" t="s">
        <v>182</v>
      </c>
      <c r="AR37" s="202" t="s">
        <v>182</v>
      </c>
    </row>
    <row r="38" spans="1:44">
      <c r="A38" s="202" t="s">
        <v>473</v>
      </c>
      <c r="B38" s="202" t="s">
        <v>882</v>
      </c>
      <c r="C38" s="202" t="s">
        <v>182</v>
      </c>
      <c r="D38" s="202" t="s">
        <v>182</v>
      </c>
      <c r="E38" s="202" t="s">
        <v>182</v>
      </c>
      <c r="F38" s="202" t="s">
        <v>182</v>
      </c>
      <c r="G38" s="202" t="s">
        <v>604</v>
      </c>
      <c r="H38" s="202" t="s">
        <v>604</v>
      </c>
      <c r="I38" s="202" t="s">
        <v>182</v>
      </c>
      <c r="J38" s="202" t="s">
        <v>182</v>
      </c>
      <c r="K38" s="202" t="s">
        <v>182</v>
      </c>
      <c r="L38" s="202" t="s">
        <v>604</v>
      </c>
      <c r="M38" s="202" t="s">
        <v>182</v>
      </c>
      <c r="N38" s="202" t="s">
        <v>604</v>
      </c>
      <c r="O38" s="202" t="s">
        <v>182</v>
      </c>
      <c r="P38" s="202" t="s">
        <v>604</v>
      </c>
      <c r="Q38" s="202" t="s">
        <v>604</v>
      </c>
      <c r="R38" s="202" t="s">
        <v>182</v>
      </c>
      <c r="S38" s="202" t="s">
        <v>604</v>
      </c>
      <c r="T38" s="202" t="s">
        <v>604</v>
      </c>
      <c r="U38" s="202" t="s">
        <v>182</v>
      </c>
      <c r="V38" s="202" t="s">
        <v>182</v>
      </c>
      <c r="W38" s="202" t="s">
        <v>182</v>
      </c>
      <c r="X38" s="202" t="s">
        <v>604</v>
      </c>
      <c r="Y38" s="202" t="s">
        <v>604</v>
      </c>
      <c r="Z38" s="202" t="s">
        <v>182</v>
      </c>
      <c r="AA38" s="202" t="s">
        <v>182</v>
      </c>
      <c r="AB38" s="202" t="s">
        <v>182</v>
      </c>
      <c r="AC38" s="202" t="s">
        <v>182</v>
      </c>
      <c r="AD38" s="202" t="s">
        <v>182</v>
      </c>
      <c r="AE38" s="202" t="s">
        <v>182</v>
      </c>
      <c r="AF38" s="202" t="s">
        <v>182</v>
      </c>
      <c r="AG38" s="202" t="s">
        <v>182</v>
      </c>
      <c r="AH38" s="202" t="s">
        <v>182</v>
      </c>
      <c r="AI38" s="202" t="s">
        <v>182</v>
      </c>
      <c r="AJ38" s="202" t="s">
        <v>182</v>
      </c>
      <c r="AK38" s="202" t="s">
        <v>182</v>
      </c>
      <c r="AL38" s="202" t="s">
        <v>182</v>
      </c>
      <c r="AM38" s="202" t="s">
        <v>182</v>
      </c>
      <c r="AN38" s="202" t="s">
        <v>182</v>
      </c>
      <c r="AO38" s="202" t="s">
        <v>182</v>
      </c>
      <c r="AP38" s="202" t="s">
        <v>182</v>
      </c>
      <c r="AQ38" s="202" t="s">
        <v>182</v>
      </c>
      <c r="AR38" s="202" t="s">
        <v>182</v>
      </c>
    </row>
    <row r="39" spans="1:44">
      <c r="A39" s="202" t="s">
        <v>474</v>
      </c>
      <c r="B39" s="202" t="s">
        <v>882</v>
      </c>
      <c r="C39" s="202" t="s">
        <v>604</v>
      </c>
      <c r="D39" s="202" t="s">
        <v>182</v>
      </c>
      <c r="E39" s="202" t="s">
        <v>604</v>
      </c>
      <c r="F39" s="202" t="s">
        <v>182</v>
      </c>
      <c r="G39" s="202" t="s">
        <v>604</v>
      </c>
      <c r="H39" s="202" t="s">
        <v>604</v>
      </c>
      <c r="I39" s="202" t="s">
        <v>604</v>
      </c>
      <c r="J39" s="202" t="s">
        <v>182</v>
      </c>
      <c r="K39" s="202" t="s">
        <v>182</v>
      </c>
      <c r="L39" s="202" t="s">
        <v>604</v>
      </c>
      <c r="M39" s="202" t="s">
        <v>182</v>
      </c>
      <c r="N39" s="202" t="s">
        <v>604</v>
      </c>
      <c r="O39" s="202" t="s">
        <v>182</v>
      </c>
      <c r="P39" s="202" t="s">
        <v>182</v>
      </c>
      <c r="Q39" s="202" t="s">
        <v>604</v>
      </c>
      <c r="R39" s="202" t="s">
        <v>182</v>
      </c>
      <c r="S39" s="202" t="s">
        <v>604</v>
      </c>
      <c r="T39" s="202" t="s">
        <v>604</v>
      </c>
      <c r="U39" s="202" t="s">
        <v>182</v>
      </c>
      <c r="V39" s="202" t="s">
        <v>182</v>
      </c>
      <c r="W39" s="202" t="s">
        <v>182</v>
      </c>
      <c r="X39" s="202" t="s">
        <v>182</v>
      </c>
      <c r="Y39" s="202" t="s">
        <v>182</v>
      </c>
      <c r="Z39" s="202" t="s">
        <v>182</v>
      </c>
      <c r="AA39" s="202" t="s">
        <v>182</v>
      </c>
      <c r="AB39" s="202" t="s">
        <v>182</v>
      </c>
      <c r="AC39" s="202" t="s">
        <v>182</v>
      </c>
      <c r="AD39" s="202" t="s">
        <v>182</v>
      </c>
      <c r="AE39" s="202" t="s">
        <v>182</v>
      </c>
      <c r="AF39" s="202" t="s">
        <v>182</v>
      </c>
      <c r="AG39" s="202" t="s">
        <v>182</v>
      </c>
      <c r="AH39" s="202" t="s">
        <v>182</v>
      </c>
      <c r="AI39" s="202" t="s">
        <v>182</v>
      </c>
      <c r="AJ39" s="202" t="s">
        <v>182</v>
      </c>
      <c r="AK39" s="202" t="s">
        <v>182</v>
      </c>
      <c r="AL39" s="202" t="s">
        <v>182</v>
      </c>
      <c r="AM39" s="202" t="s">
        <v>182</v>
      </c>
      <c r="AN39" s="202" t="s">
        <v>182</v>
      </c>
      <c r="AO39" s="202" t="s">
        <v>182</v>
      </c>
      <c r="AP39" s="202" t="s">
        <v>182</v>
      </c>
      <c r="AQ39" s="202" t="s">
        <v>182</v>
      </c>
      <c r="AR39" s="202" t="s">
        <v>182</v>
      </c>
    </row>
    <row r="40" spans="1:44">
      <c r="A40" s="202" t="s">
        <v>475</v>
      </c>
      <c r="B40" s="202" t="s">
        <v>882</v>
      </c>
      <c r="C40" s="202" t="s">
        <v>182</v>
      </c>
      <c r="D40" s="202" t="s">
        <v>604</v>
      </c>
      <c r="E40" s="202" t="s">
        <v>182</v>
      </c>
      <c r="F40" s="202" t="s">
        <v>182</v>
      </c>
      <c r="G40" s="202" t="s">
        <v>604</v>
      </c>
      <c r="H40" s="202" t="s">
        <v>604</v>
      </c>
      <c r="I40" s="202" t="s">
        <v>182</v>
      </c>
      <c r="J40" s="202" t="s">
        <v>182</v>
      </c>
      <c r="K40" s="202" t="s">
        <v>182</v>
      </c>
      <c r="L40" s="202" t="s">
        <v>182</v>
      </c>
      <c r="M40" s="202" t="s">
        <v>182</v>
      </c>
      <c r="N40" s="202" t="s">
        <v>182</v>
      </c>
      <c r="O40" s="202" t="s">
        <v>182</v>
      </c>
      <c r="P40" s="202" t="s">
        <v>604</v>
      </c>
      <c r="Q40" s="202" t="s">
        <v>604</v>
      </c>
      <c r="R40" s="202" t="s">
        <v>182</v>
      </c>
      <c r="S40" s="202" t="s">
        <v>604</v>
      </c>
      <c r="T40" s="202" t="s">
        <v>182</v>
      </c>
      <c r="U40" s="202" t="s">
        <v>182</v>
      </c>
      <c r="V40" s="202" t="s">
        <v>604</v>
      </c>
      <c r="W40" s="202" t="s">
        <v>182</v>
      </c>
      <c r="X40" s="202" t="s">
        <v>604</v>
      </c>
      <c r="Y40" s="202" t="s">
        <v>604</v>
      </c>
      <c r="Z40" s="202" t="s">
        <v>182</v>
      </c>
      <c r="AA40" s="202" t="s">
        <v>182</v>
      </c>
      <c r="AB40" s="202" t="s">
        <v>604</v>
      </c>
      <c r="AC40" s="202" t="s">
        <v>182</v>
      </c>
      <c r="AD40" s="202" t="s">
        <v>182</v>
      </c>
      <c r="AE40" s="202" t="s">
        <v>182</v>
      </c>
      <c r="AF40" s="202" t="s">
        <v>182</v>
      </c>
      <c r="AG40" s="202" t="s">
        <v>182</v>
      </c>
      <c r="AH40" s="202" t="s">
        <v>182</v>
      </c>
      <c r="AI40" s="202" t="s">
        <v>182</v>
      </c>
      <c r="AJ40" s="202" t="s">
        <v>182</v>
      </c>
      <c r="AK40" s="202" t="s">
        <v>182</v>
      </c>
      <c r="AL40" s="202" t="s">
        <v>182</v>
      </c>
      <c r="AM40" s="202" t="s">
        <v>182</v>
      </c>
      <c r="AN40" s="202" t="s">
        <v>182</v>
      </c>
      <c r="AO40" s="202" t="s">
        <v>182</v>
      </c>
      <c r="AP40" s="202" t="s">
        <v>182</v>
      </c>
      <c r="AQ40" s="202" t="s">
        <v>182</v>
      </c>
      <c r="AR40" s="202" t="s">
        <v>182</v>
      </c>
    </row>
    <row r="41" spans="1:44">
      <c r="A41" s="202" t="s">
        <v>476</v>
      </c>
      <c r="B41" s="202" t="s">
        <v>882</v>
      </c>
      <c r="C41" s="202" t="s">
        <v>182</v>
      </c>
      <c r="D41" s="202" t="s">
        <v>182</v>
      </c>
      <c r="E41" s="202" t="s">
        <v>182</v>
      </c>
      <c r="F41" s="202" t="s">
        <v>182</v>
      </c>
      <c r="G41" s="202" t="s">
        <v>604</v>
      </c>
      <c r="H41" s="202" t="s">
        <v>604</v>
      </c>
      <c r="I41" s="202" t="s">
        <v>182</v>
      </c>
      <c r="J41" s="202" t="s">
        <v>182</v>
      </c>
      <c r="K41" s="202" t="s">
        <v>182</v>
      </c>
      <c r="L41" s="202" t="s">
        <v>604</v>
      </c>
      <c r="M41" s="202" t="s">
        <v>182</v>
      </c>
      <c r="N41" s="202" t="s">
        <v>604</v>
      </c>
      <c r="O41" s="202" t="s">
        <v>182</v>
      </c>
      <c r="P41" s="202" t="s">
        <v>604</v>
      </c>
      <c r="Q41" s="202" t="s">
        <v>604</v>
      </c>
      <c r="R41" s="202" t="s">
        <v>182</v>
      </c>
      <c r="S41" s="202" t="s">
        <v>604</v>
      </c>
      <c r="T41" s="202" t="s">
        <v>604</v>
      </c>
      <c r="U41" s="202" t="s">
        <v>182</v>
      </c>
      <c r="V41" s="202" t="s">
        <v>182</v>
      </c>
      <c r="W41" s="202" t="s">
        <v>182</v>
      </c>
      <c r="X41" s="202" t="s">
        <v>604</v>
      </c>
      <c r="Y41" s="202" t="s">
        <v>604</v>
      </c>
      <c r="Z41" s="202" t="s">
        <v>182</v>
      </c>
      <c r="AA41" s="202" t="s">
        <v>182</v>
      </c>
      <c r="AB41" s="202" t="s">
        <v>182</v>
      </c>
      <c r="AC41" s="202" t="s">
        <v>182</v>
      </c>
      <c r="AD41" s="202" t="s">
        <v>182</v>
      </c>
      <c r="AE41" s="202" t="s">
        <v>182</v>
      </c>
      <c r="AF41" s="202" t="s">
        <v>182</v>
      </c>
      <c r="AG41" s="202" t="s">
        <v>182</v>
      </c>
      <c r="AH41" s="202" t="s">
        <v>182</v>
      </c>
      <c r="AI41" s="202" t="s">
        <v>182</v>
      </c>
      <c r="AJ41" s="202" t="s">
        <v>182</v>
      </c>
      <c r="AK41" s="202" t="s">
        <v>182</v>
      </c>
      <c r="AL41" s="202" t="s">
        <v>182</v>
      </c>
      <c r="AM41" s="202" t="s">
        <v>182</v>
      </c>
      <c r="AN41" s="202" t="s">
        <v>182</v>
      </c>
      <c r="AO41" s="202" t="s">
        <v>182</v>
      </c>
      <c r="AP41" s="202" t="s">
        <v>182</v>
      </c>
      <c r="AQ41" s="202" t="s">
        <v>182</v>
      </c>
      <c r="AR41" s="202" t="s">
        <v>182</v>
      </c>
    </row>
    <row r="42" spans="1:44">
      <c r="A42" s="202" t="s">
        <v>477</v>
      </c>
      <c r="B42" s="202" t="s">
        <v>882</v>
      </c>
      <c r="C42" s="202" t="s">
        <v>182</v>
      </c>
      <c r="D42" s="202" t="s">
        <v>182</v>
      </c>
      <c r="E42" s="202" t="s">
        <v>182</v>
      </c>
      <c r="F42" s="202" t="s">
        <v>182</v>
      </c>
      <c r="G42" s="202" t="s">
        <v>604</v>
      </c>
      <c r="H42" s="202" t="s">
        <v>604</v>
      </c>
      <c r="I42" s="202" t="s">
        <v>182</v>
      </c>
      <c r="J42" s="202" t="s">
        <v>182</v>
      </c>
      <c r="K42" s="202" t="s">
        <v>182</v>
      </c>
      <c r="L42" s="202" t="s">
        <v>604</v>
      </c>
      <c r="M42" s="202" t="s">
        <v>182</v>
      </c>
      <c r="N42" s="202" t="s">
        <v>604</v>
      </c>
      <c r="O42" s="202" t="s">
        <v>182</v>
      </c>
      <c r="P42" s="202" t="s">
        <v>604</v>
      </c>
      <c r="Q42" s="202" t="s">
        <v>604</v>
      </c>
      <c r="R42" s="202" t="s">
        <v>182</v>
      </c>
      <c r="S42" s="202" t="s">
        <v>604</v>
      </c>
      <c r="T42" s="202" t="s">
        <v>604</v>
      </c>
      <c r="U42" s="202" t="s">
        <v>182</v>
      </c>
      <c r="V42" s="202" t="s">
        <v>182</v>
      </c>
      <c r="W42" s="202" t="s">
        <v>182</v>
      </c>
      <c r="X42" s="202" t="s">
        <v>604</v>
      </c>
      <c r="Y42" s="202" t="s">
        <v>604</v>
      </c>
      <c r="Z42" s="202" t="s">
        <v>182</v>
      </c>
      <c r="AA42" s="202" t="s">
        <v>182</v>
      </c>
      <c r="AB42" s="202" t="s">
        <v>182</v>
      </c>
      <c r="AC42" s="202" t="s">
        <v>182</v>
      </c>
      <c r="AD42" s="202" t="s">
        <v>182</v>
      </c>
      <c r="AE42" s="202" t="s">
        <v>182</v>
      </c>
      <c r="AF42" s="202" t="s">
        <v>182</v>
      </c>
      <c r="AG42" s="202" t="s">
        <v>182</v>
      </c>
      <c r="AH42" s="202" t="s">
        <v>182</v>
      </c>
      <c r="AI42" s="202" t="s">
        <v>182</v>
      </c>
      <c r="AJ42" s="202" t="s">
        <v>182</v>
      </c>
      <c r="AK42" s="202" t="s">
        <v>182</v>
      </c>
      <c r="AL42" s="202" t="s">
        <v>182</v>
      </c>
      <c r="AM42" s="202" t="s">
        <v>182</v>
      </c>
      <c r="AN42" s="202" t="s">
        <v>182</v>
      </c>
      <c r="AO42" s="202" t="s">
        <v>182</v>
      </c>
      <c r="AP42" s="202" t="s">
        <v>182</v>
      </c>
      <c r="AQ42" s="202" t="s">
        <v>182</v>
      </c>
      <c r="AR42" s="202" t="s">
        <v>182</v>
      </c>
    </row>
    <row r="43" spans="1:44">
      <c r="A43" s="202" t="s">
        <v>479</v>
      </c>
      <c r="B43" s="202" t="s">
        <v>882</v>
      </c>
      <c r="C43" s="202" t="s">
        <v>604</v>
      </c>
      <c r="D43" s="202" t="s">
        <v>604</v>
      </c>
      <c r="E43" s="202" t="s">
        <v>604</v>
      </c>
      <c r="F43" s="202" t="s">
        <v>182</v>
      </c>
      <c r="G43" s="202" t="s">
        <v>604</v>
      </c>
      <c r="H43" s="202" t="s">
        <v>604</v>
      </c>
      <c r="I43" s="202" t="s">
        <v>182</v>
      </c>
      <c r="J43" s="202" t="s">
        <v>182</v>
      </c>
      <c r="K43" s="202" t="s">
        <v>182</v>
      </c>
      <c r="L43" s="202" t="s">
        <v>604</v>
      </c>
      <c r="M43" s="202" t="s">
        <v>182</v>
      </c>
      <c r="N43" s="202" t="s">
        <v>182</v>
      </c>
      <c r="O43" s="202" t="s">
        <v>182</v>
      </c>
      <c r="P43" s="202" t="s">
        <v>604</v>
      </c>
      <c r="Q43" s="202" t="s">
        <v>182</v>
      </c>
      <c r="R43" s="202" t="s">
        <v>182</v>
      </c>
      <c r="S43" s="202" t="s">
        <v>182</v>
      </c>
      <c r="T43" s="202" t="s">
        <v>182</v>
      </c>
      <c r="U43" s="202" t="s">
        <v>182</v>
      </c>
      <c r="V43" s="202" t="s">
        <v>182</v>
      </c>
      <c r="W43" s="202" t="s">
        <v>182</v>
      </c>
      <c r="X43" s="202" t="s">
        <v>604</v>
      </c>
      <c r="Y43" s="202" t="s">
        <v>182</v>
      </c>
      <c r="Z43" s="202" t="s">
        <v>182</v>
      </c>
      <c r="AA43" s="202" t="s">
        <v>182</v>
      </c>
      <c r="AB43" s="202" t="s">
        <v>182</v>
      </c>
      <c r="AC43" s="202" t="s">
        <v>182</v>
      </c>
      <c r="AD43" s="202" t="s">
        <v>182</v>
      </c>
      <c r="AE43" s="202" t="s">
        <v>182</v>
      </c>
      <c r="AF43" s="202" t="s">
        <v>182</v>
      </c>
      <c r="AG43" s="202" t="s">
        <v>182</v>
      </c>
      <c r="AH43" s="202" t="s">
        <v>182</v>
      </c>
      <c r="AI43" s="202" t="s">
        <v>182</v>
      </c>
      <c r="AJ43" s="202" t="s">
        <v>182</v>
      </c>
      <c r="AK43" s="202" t="s">
        <v>182</v>
      </c>
      <c r="AL43" s="202" t="s">
        <v>182</v>
      </c>
      <c r="AM43" s="202" t="s">
        <v>182</v>
      </c>
      <c r="AN43" s="202" t="s">
        <v>182</v>
      </c>
      <c r="AO43" s="202" t="s">
        <v>182</v>
      </c>
      <c r="AP43" s="202" t="s">
        <v>182</v>
      </c>
      <c r="AQ43" s="202" t="s">
        <v>182</v>
      </c>
      <c r="AR43" s="202" t="s">
        <v>182</v>
      </c>
    </row>
    <row r="44" spans="1:44">
      <c r="A44" s="202" t="s">
        <v>480</v>
      </c>
      <c r="B44" s="202" t="s">
        <v>882</v>
      </c>
      <c r="C44" s="202" t="s">
        <v>182</v>
      </c>
      <c r="D44" s="202" t="s">
        <v>604</v>
      </c>
      <c r="E44" s="202" t="s">
        <v>182</v>
      </c>
      <c r="F44" s="202" t="s">
        <v>182</v>
      </c>
      <c r="G44" s="202" t="s">
        <v>604</v>
      </c>
      <c r="H44" s="202" t="s">
        <v>604</v>
      </c>
      <c r="I44" s="202" t="s">
        <v>182</v>
      </c>
      <c r="J44" s="202" t="s">
        <v>182</v>
      </c>
      <c r="K44" s="202" t="s">
        <v>182</v>
      </c>
      <c r="L44" s="202" t="s">
        <v>182</v>
      </c>
      <c r="M44" s="202" t="s">
        <v>182</v>
      </c>
      <c r="N44" s="202" t="s">
        <v>182</v>
      </c>
      <c r="O44" s="202" t="s">
        <v>182</v>
      </c>
      <c r="P44" s="202" t="s">
        <v>604</v>
      </c>
      <c r="Q44" s="202" t="s">
        <v>604</v>
      </c>
      <c r="R44" s="202" t="s">
        <v>182</v>
      </c>
      <c r="S44" s="202" t="s">
        <v>604</v>
      </c>
      <c r="T44" s="202" t="s">
        <v>182</v>
      </c>
      <c r="U44" s="202" t="s">
        <v>182</v>
      </c>
      <c r="V44" s="202" t="s">
        <v>604</v>
      </c>
      <c r="W44" s="202" t="s">
        <v>182</v>
      </c>
      <c r="X44" s="202" t="s">
        <v>604</v>
      </c>
      <c r="Y44" s="202" t="s">
        <v>604</v>
      </c>
      <c r="Z44" s="202" t="s">
        <v>182</v>
      </c>
      <c r="AA44" s="202" t="s">
        <v>182</v>
      </c>
      <c r="AB44" s="202" t="s">
        <v>604</v>
      </c>
      <c r="AC44" s="202" t="s">
        <v>182</v>
      </c>
      <c r="AD44" s="202" t="s">
        <v>182</v>
      </c>
      <c r="AE44" s="202" t="s">
        <v>182</v>
      </c>
      <c r="AF44" s="202" t="s">
        <v>182</v>
      </c>
      <c r="AG44" s="202" t="s">
        <v>182</v>
      </c>
      <c r="AH44" s="202" t="s">
        <v>182</v>
      </c>
      <c r="AI44" s="202" t="s">
        <v>182</v>
      </c>
      <c r="AJ44" s="202" t="s">
        <v>182</v>
      </c>
      <c r="AK44" s="202" t="s">
        <v>182</v>
      </c>
      <c r="AL44" s="202" t="s">
        <v>182</v>
      </c>
      <c r="AM44" s="202" t="s">
        <v>182</v>
      </c>
      <c r="AN44" s="202" t="s">
        <v>182</v>
      </c>
      <c r="AO44" s="202" t="s">
        <v>182</v>
      </c>
      <c r="AP44" s="202" t="s">
        <v>182</v>
      </c>
      <c r="AQ44" s="202" t="s">
        <v>182</v>
      </c>
      <c r="AR44" s="202" t="s">
        <v>182</v>
      </c>
    </row>
    <row r="45" spans="1:44">
      <c r="A45" s="202" t="s">
        <v>481</v>
      </c>
      <c r="B45" s="202" t="s">
        <v>882</v>
      </c>
      <c r="C45" s="202" t="s">
        <v>182</v>
      </c>
      <c r="D45" s="202" t="s">
        <v>182</v>
      </c>
      <c r="E45" s="202" t="s">
        <v>182</v>
      </c>
      <c r="F45" s="202" t="s">
        <v>182</v>
      </c>
      <c r="G45" s="202" t="s">
        <v>604</v>
      </c>
      <c r="H45" s="202" t="s">
        <v>604</v>
      </c>
      <c r="I45" s="202" t="s">
        <v>182</v>
      </c>
      <c r="J45" s="202" t="s">
        <v>182</v>
      </c>
      <c r="K45" s="202" t="s">
        <v>182</v>
      </c>
      <c r="L45" s="202" t="s">
        <v>604</v>
      </c>
      <c r="M45" s="202" t="s">
        <v>182</v>
      </c>
      <c r="N45" s="202" t="s">
        <v>604</v>
      </c>
      <c r="O45" s="202" t="s">
        <v>182</v>
      </c>
      <c r="P45" s="202" t="s">
        <v>604</v>
      </c>
      <c r="Q45" s="202" t="s">
        <v>604</v>
      </c>
      <c r="R45" s="202" t="s">
        <v>182</v>
      </c>
      <c r="S45" s="202" t="s">
        <v>604</v>
      </c>
      <c r="T45" s="202" t="s">
        <v>604</v>
      </c>
      <c r="U45" s="202" t="s">
        <v>182</v>
      </c>
      <c r="V45" s="202" t="s">
        <v>182</v>
      </c>
      <c r="W45" s="202" t="s">
        <v>182</v>
      </c>
      <c r="X45" s="202" t="s">
        <v>604</v>
      </c>
      <c r="Y45" s="202" t="s">
        <v>604</v>
      </c>
      <c r="Z45" s="202" t="s">
        <v>182</v>
      </c>
      <c r="AA45" s="202" t="s">
        <v>182</v>
      </c>
      <c r="AB45" s="202" t="s">
        <v>182</v>
      </c>
      <c r="AC45" s="202" t="s">
        <v>182</v>
      </c>
      <c r="AD45" s="202" t="s">
        <v>182</v>
      </c>
      <c r="AE45" s="202" t="s">
        <v>182</v>
      </c>
      <c r="AF45" s="202" t="s">
        <v>182</v>
      </c>
      <c r="AG45" s="202" t="s">
        <v>182</v>
      </c>
      <c r="AH45" s="202" t="s">
        <v>182</v>
      </c>
      <c r="AI45" s="202" t="s">
        <v>182</v>
      </c>
      <c r="AJ45" s="202" t="s">
        <v>182</v>
      </c>
      <c r="AK45" s="202" t="s">
        <v>182</v>
      </c>
      <c r="AL45" s="202" t="s">
        <v>182</v>
      </c>
      <c r="AM45" s="202" t="s">
        <v>182</v>
      </c>
      <c r="AN45" s="202" t="s">
        <v>182</v>
      </c>
      <c r="AO45" s="202" t="s">
        <v>182</v>
      </c>
      <c r="AP45" s="202" t="s">
        <v>182</v>
      </c>
      <c r="AQ45" s="202" t="s">
        <v>182</v>
      </c>
      <c r="AR45" s="202" t="s">
        <v>182</v>
      </c>
    </row>
    <row r="46" spans="1:44">
      <c r="A46" s="202" t="s">
        <v>482</v>
      </c>
      <c r="B46" s="202" t="s">
        <v>882</v>
      </c>
      <c r="C46" s="202" t="s">
        <v>182</v>
      </c>
      <c r="D46" s="202" t="s">
        <v>182</v>
      </c>
      <c r="E46" s="202" t="s">
        <v>182</v>
      </c>
      <c r="F46" s="202" t="s">
        <v>182</v>
      </c>
      <c r="G46" s="202" t="s">
        <v>604</v>
      </c>
      <c r="H46" s="202" t="s">
        <v>604</v>
      </c>
      <c r="I46" s="202" t="s">
        <v>182</v>
      </c>
      <c r="J46" s="202" t="s">
        <v>182</v>
      </c>
      <c r="K46" s="202" t="s">
        <v>182</v>
      </c>
      <c r="L46" s="202" t="s">
        <v>604</v>
      </c>
      <c r="M46" s="202" t="s">
        <v>182</v>
      </c>
      <c r="N46" s="202" t="s">
        <v>604</v>
      </c>
      <c r="O46" s="202" t="s">
        <v>182</v>
      </c>
      <c r="P46" s="202" t="s">
        <v>604</v>
      </c>
      <c r="Q46" s="202" t="s">
        <v>604</v>
      </c>
      <c r="R46" s="202" t="s">
        <v>182</v>
      </c>
      <c r="S46" s="202" t="s">
        <v>604</v>
      </c>
      <c r="T46" s="202" t="s">
        <v>604</v>
      </c>
      <c r="U46" s="202" t="s">
        <v>182</v>
      </c>
      <c r="V46" s="202" t="s">
        <v>182</v>
      </c>
      <c r="W46" s="202" t="s">
        <v>182</v>
      </c>
      <c r="X46" s="202" t="s">
        <v>604</v>
      </c>
      <c r="Y46" s="202" t="s">
        <v>182</v>
      </c>
      <c r="Z46" s="202" t="s">
        <v>182</v>
      </c>
      <c r="AA46" s="202" t="s">
        <v>182</v>
      </c>
      <c r="AB46" s="202" t="s">
        <v>604</v>
      </c>
      <c r="AC46" s="202" t="s">
        <v>182</v>
      </c>
      <c r="AD46" s="202" t="s">
        <v>182</v>
      </c>
      <c r="AE46" s="202" t="s">
        <v>182</v>
      </c>
      <c r="AF46" s="202" t="s">
        <v>182</v>
      </c>
      <c r="AG46" s="202" t="s">
        <v>182</v>
      </c>
      <c r="AH46" s="202" t="s">
        <v>182</v>
      </c>
      <c r="AI46" s="202" t="s">
        <v>182</v>
      </c>
      <c r="AJ46" s="202" t="s">
        <v>182</v>
      </c>
      <c r="AK46" s="202" t="s">
        <v>182</v>
      </c>
      <c r="AL46" s="202" t="s">
        <v>182</v>
      </c>
      <c r="AM46" s="202" t="s">
        <v>182</v>
      </c>
      <c r="AN46" s="202" t="s">
        <v>182</v>
      </c>
      <c r="AO46" s="202" t="s">
        <v>182</v>
      </c>
      <c r="AP46" s="202" t="s">
        <v>182</v>
      </c>
      <c r="AQ46" s="202" t="s">
        <v>182</v>
      </c>
      <c r="AR46" s="202" t="s">
        <v>182</v>
      </c>
    </row>
    <row r="47" spans="1:44">
      <c r="A47" s="202" t="s">
        <v>483</v>
      </c>
      <c r="B47" s="202" t="s">
        <v>882</v>
      </c>
      <c r="C47" s="202" t="s">
        <v>604</v>
      </c>
      <c r="D47" s="202" t="s">
        <v>182</v>
      </c>
      <c r="E47" s="202" t="s">
        <v>604</v>
      </c>
      <c r="F47" s="202" t="s">
        <v>182</v>
      </c>
      <c r="G47" s="202" t="s">
        <v>604</v>
      </c>
      <c r="H47" s="202" t="s">
        <v>604</v>
      </c>
      <c r="I47" s="202" t="s">
        <v>604</v>
      </c>
      <c r="J47" s="202" t="s">
        <v>182</v>
      </c>
      <c r="K47" s="202" t="s">
        <v>182</v>
      </c>
      <c r="L47" s="202" t="s">
        <v>604</v>
      </c>
      <c r="M47" s="202" t="s">
        <v>182</v>
      </c>
      <c r="N47" s="202" t="s">
        <v>604</v>
      </c>
      <c r="O47" s="202" t="s">
        <v>182</v>
      </c>
      <c r="P47" s="202" t="s">
        <v>182</v>
      </c>
      <c r="Q47" s="202" t="s">
        <v>604</v>
      </c>
      <c r="R47" s="202" t="s">
        <v>182</v>
      </c>
      <c r="S47" s="202" t="s">
        <v>604</v>
      </c>
      <c r="T47" s="202" t="s">
        <v>604</v>
      </c>
      <c r="U47" s="202" t="s">
        <v>182</v>
      </c>
      <c r="V47" s="202" t="s">
        <v>182</v>
      </c>
      <c r="W47" s="202" t="s">
        <v>182</v>
      </c>
      <c r="X47" s="202" t="s">
        <v>182</v>
      </c>
      <c r="Y47" s="202" t="s">
        <v>182</v>
      </c>
      <c r="Z47" s="202" t="s">
        <v>182</v>
      </c>
      <c r="AA47" s="202" t="s">
        <v>182</v>
      </c>
      <c r="AB47" s="202" t="s">
        <v>182</v>
      </c>
      <c r="AC47" s="202" t="s">
        <v>182</v>
      </c>
      <c r="AD47" s="202" t="s">
        <v>182</v>
      </c>
      <c r="AE47" s="202" t="s">
        <v>182</v>
      </c>
      <c r="AF47" s="202" t="s">
        <v>182</v>
      </c>
      <c r="AG47" s="202" t="s">
        <v>182</v>
      </c>
      <c r="AH47" s="202" t="s">
        <v>182</v>
      </c>
      <c r="AI47" s="202" t="s">
        <v>182</v>
      </c>
      <c r="AJ47" s="202" t="s">
        <v>182</v>
      </c>
      <c r="AK47" s="202" t="s">
        <v>182</v>
      </c>
      <c r="AL47" s="202" t="s">
        <v>182</v>
      </c>
      <c r="AM47" s="202" t="s">
        <v>182</v>
      </c>
      <c r="AN47" s="202" t="s">
        <v>182</v>
      </c>
      <c r="AO47" s="202" t="s">
        <v>182</v>
      </c>
      <c r="AP47" s="202" t="s">
        <v>182</v>
      </c>
      <c r="AQ47" s="202" t="s">
        <v>182</v>
      </c>
      <c r="AR47" s="202" t="s">
        <v>182</v>
      </c>
    </row>
    <row r="48" spans="1:44">
      <c r="A48" s="202" t="s">
        <v>485</v>
      </c>
      <c r="B48" s="202" t="s">
        <v>882</v>
      </c>
      <c r="C48" s="202" t="s">
        <v>182</v>
      </c>
      <c r="D48" s="202" t="s">
        <v>604</v>
      </c>
      <c r="E48" s="202" t="s">
        <v>182</v>
      </c>
      <c r="F48" s="202" t="s">
        <v>182</v>
      </c>
      <c r="G48" s="202" t="s">
        <v>604</v>
      </c>
      <c r="H48" s="202" t="s">
        <v>604</v>
      </c>
      <c r="I48" s="202" t="s">
        <v>182</v>
      </c>
      <c r="J48" s="202" t="s">
        <v>182</v>
      </c>
      <c r="K48" s="202" t="s">
        <v>182</v>
      </c>
      <c r="L48" s="202" t="s">
        <v>182</v>
      </c>
      <c r="M48" s="202" t="s">
        <v>182</v>
      </c>
      <c r="N48" s="202" t="s">
        <v>182</v>
      </c>
      <c r="O48" s="202" t="s">
        <v>182</v>
      </c>
      <c r="P48" s="202" t="s">
        <v>604</v>
      </c>
      <c r="Q48" s="202" t="s">
        <v>604</v>
      </c>
      <c r="R48" s="202" t="s">
        <v>182</v>
      </c>
      <c r="S48" s="202" t="s">
        <v>604</v>
      </c>
      <c r="T48" s="202" t="s">
        <v>182</v>
      </c>
      <c r="U48" s="202" t="s">
        <v>182</v>
      </c>
      <c r="V48" s="202" t="s">
        <v>604</v>
      </c>
      <c r="W48" s="202" t="s">
        <v>182</v>
      </c>
      <c r="X48" s="202" t="s">
        <v>604</v>
      </c>
      <c r="Y48" s="202" t="s">
        <v>604</v>
      </c>
      <c r="Z48" s="202" t="s">
        <v>182</v>
      </c>
      <c r="AA48" s="202" t="s">
        <v>182</v>
      </c>
      <c r="AB48" s="202" t="s">
        <v>604</v>
      </c>
      <c r="AC48" s="202" t="s">
        <v>182</v>
      </c>
      <c r="AD48" s="202" t="s">
        <v>182</v>
      </c>
      <c r="AE48" s="202" t="s">
        <v>182</v>
      </c>
      <c r="AF48" s="202" t="s">
        <v>182</v>
      </c>
      <c r="AG48" s="202" t="s">
        <v>182</v>
      </c>
      <c r="AH48" s="202" t="s">
        <v>182</v>
      </c>
      <c r="AI48" s="202" t="s">
        <v>182</v>
      </c>
      <c r="AJ48" s="202" t="s">
        <v>182</v>
      </c>
      <c r="AK48" s="202" t="s">
        <v>182</v>
      </c>
      <c r="AL48" s="202" t="s">
        <v>182</v>
      </c>
      <c r="AM48" s="202" t="s">
        <v>182</v>
      </c>
      <c r="AN48" s="202" t="s">
        <v>182</v>
      </c>
      <c r="AO48" s="202" t="s">
        <v>182</v>
      </c>
      <c r="AP48" s="202" t="s">
        <v>182</v>
      </c>
      <c r="AQ48" s="202" t="s">
        <v>182</v>
      </c>
      <c r="AR48" s="202" t="s">
        <v>182</v>
      </c>
    </row>
    <row r="49" spans="1:44">
      <c r="A49" s="202" t="s">
        <v>486</v>
      </c>
      <c r="B49" s="202" t="s">
        <v>882</v>
      </c>
      <c r="C49" s="202" t="s">
        <v>604</v>
      </c>
      <c r="D49" s="202" t="s">
        <v>182</v>
      </c>
      <c r="E49" s="202" t="s">
        <v>604</v>
      </c>
      <c r="F49" s="202" t="s">
        <v>182</v>
      </c>
      <c r="G49" s="202" t="s">
        <v>604</v>
      </c>
      <c r="H49" s="202" t="s">
        <v>604</v>
      </c>
      <c r="I49" s="202" t="s">
        <v>604</v>
      </c>
      <c r="J49" s="202" t="s">
        <v>182</v>
      </c>
      <c r="K49" s="202" t="s">
        <v>182</v>
      </c>
      <c r="L49" s="202" t="s">
        <v>604</v>
      </c>
      <c r="M49" s="202" t="s">
        <v>182</v>
      </c>
      <c r="N49" s="202" t="s">
        <v>604</v>
      </c>
      <c r="O49" s="202" t="s">
        <v>182</v>
      </c>
      <c r="P49" s="202" t="s">
        <v>182</v>
      </c>
      <c r="Q49" s="202" t="s">
        <v>604</v>
      </c>
      <c r="R49" s="202" t="s">
        <v>182</v>
      </c>
      <c r="S49" s="202" t="s">
        <v>604</v>
      </c>
      <c r="T49" s="202" t="s">
        <v>604</v>
      </c>
      <c r="U49" s="202" t="s">
        <v>182</v>
      </c>
      <c r="V49" s="202" t="s">
        <v>182</v>
      </c>
      <c r="W49" s="202" t="s">
        <v>182</v>
      </c>
      <c r="X49" s="202" t="s">
        <v>182</v>
      </c>
      <c r="Y49" s="202" t="s">
        <v>182</v>
      </c>
      <c r="Z49" s="202" t="s">
        <v>182</v>
      </c>
      <c r="AA49" s="202" t="s">
        <v>182</v>
      </c>
      <c r="AB49" s="202" t="s">
        <v>182</v>
      </c>
      <c r="AC49" s="202" t="s">
        <v>182</v>
      </c>
      <c r="AD49" s="202" t="s">
        <v>182</v>
      </c>
      <c r="AE49" s="202" t="s">
        <v>182</v>
      </c>
      <c r="AF49" s="202" t="s">
        <v>182</v>
      </c>
      <c r="AG49" s="202" t="s">
        <v>182</v>
      </c>
      <c r="AH49" s="202" t="s">
        <v>182</v>
      </c>
      <c r="AI49" s="202" t="s">
        <v>182</v>
      </c>
      <c r="AJ49" s="202" t="s">
        <v>182</v>
      </c>
      <c r="AK49" s="202" t="s">
        <v>182</v>
      </c>
      <c r="AL49" s="202" t="s">
        <v>182</v>
      </c>
      <c r="AM49" s="202" t="s">
        <v>182</v>
      </c>
      <c r="AN49" s="202" t="s">
        <v>182</v>
      </c>
      <c r="AO49" s="202" t="s">
        <v>182</v>
      </c>
      <c r="AP49" s="202" t="s">
        <v>182</v>
      </c>
      <c r="AQ49" s="202" t="s">
        <v>182</v>
      </c>
      <c r="AR49" s="202" t="s">
        <v>182</v>
      </c>
    </row>
    <row r="50" spans="1:44">
      <c r="A50" s="202" t="s">
        <v>487</v>
      </c>
      <c r="B50" s="202" t="s">
        <v>603</v>
      </c>
      <c r="C50" s="202" t="s">
        <v>604</v>
      </c>
      <c r="D50" s="202" t="s">
        <v>604</v>
      </c>
      <c r="E50" s="202" t="s">
        <v>604</v>
      </c>
      <c r="F50" s="202" t="s">
        <v>182</v>
      </c>
      <c r="G50" s="202" t="s">
        <v>604</v>
      </c>
      <c r="H50" s="202" t="s">
        <v>604</v>
      </c>
      <c r="I50" s="202" t="s">
        <v>604</v>
      </c>
      <c r="J50" s="202" t="s">
        <v>182</v>
      </c>
      <c r="K50" s="202" t="s">
        <v>182</v>
      </c>
      <c r="L50" s="202" t="s">
        <v>604</v>
      </c>
      <c r="M50" s="202" t="s">
        <v>604</v>
      </c>
      <c r="N50" s="202" t="s">
        <v>182</v>
      </c>
      <c r="O50" s="202" t="s">
        <v>182</v>
      </c>
      <c r="P50" s="202" t="s">
        <v>604</v>
      </c>
      <c r="Q50" s="202" t="s">
        <v>604</v>
      </c>
      <c r="R50" s="202" t="s">
        <v>182</v>
      </c>
      <c r="S50" s="202" t="s">
        <v>182</v>
      </c>
      <c r="T50" s="202" t="s">
        <v>182</v>
      </c>
      <c r="U50" s="202" t="s">
        <v>182</v>
      </c>
      <c r="V50" s="202" t="s">
        <v>182</v>
      </c>
      <c r="W50" s="202" t="s">
        <v>182</v>
      </c>
      <c r="X50" s="202" t="s">
        <v>182</v>
      </c>
      <c r="Y50" s="202" t="s">
        <v>182</v>
      </c>
      <c r="Z50" s="202" t="s">
        <v>182</v>
      </c>
      <c r="AA50" s="202" t="s">
        <v>182</v>
      </c>
      <c r="AB50" s="202" t="s">
        <v>182</v>
      </c>
      <c r="AC50" s="202" t="s">
        <v>182</v>
      </c>
      <c r="AD50" s="202" t="s">
        <v>182</v>
      </c>
      <c r="AE50" s="202" t="s">
        <v>182</v>
      </c>
      <c r="AF50" s="202" t="s">
        <v>182</v>
      </c>
      <c r="AG50" s="202" t="s">
        <v>182</v>
      </c>
      <c r="AH50" s="202" t="s">
        <v>182</v>
      </c>
      <c r="AI50" s="202" t="s">
        <v>182</v>
      </c>
      <c r="AJ50" s="202" t="s">
        <v>182</v>
      </c>
      <c r="AK50" s="202" t="s">
        <v>182</v>
      </c>
      <c r="AL50" s="202" t="s">
        <v>182</v>
      </c>
      <c r="AM50" s="202" t="s">
        <v>182</v>
      </c>
      <c r="AN50" s="202" t="s">
        <v>182</v>
      </c>
      <c r="AO50" s="202" t="s">
        <v>182</v>
      </c>
      <c r="AP50" s="202" t="s">
        <v>182</v>
      </c>
      <c r="AQ50" s="202" t="s">
        <v>182</v>
      </c>
      <c r="AR50" s="202" t="s">
        <v>182</v>
      </c>
    </row>
    <row r="51" spans="1:44">
      <c r="A51" s="202" t="s">
        <v>488</v>
      </c>
      <c r="B51" s="202" t="s">
        <v>882</v>
      </c>
      <c r="C51" s="202" t="s">
        <v>182</v>
      </c>
      <c r="D51" s="202" t="s">
        <v>604</v>
      </c>
      <c r="E51" s="202" t="s">
        <v>182</v>
      </c>
      <c r="F51" s="202" t="s">
        <v>182</v>
      </c>
      <c r="G51" s="202" t="s">
        <v>604</v>
      </c>
      <c r="H51" s="202" t="s">
        <v>604</v>
      </c>
      <c r="I51" s="202" t="s">
        <v>182</v>
      </c>
      <c r="J51" s="202" t="s">
        <v>182</v>
      </c>
      <c r="K51" s="202" t="s">
        <v>182</v>
      </c>
      <c r="L51" s="202" t="s">
        <v>182</v>
      </c>
      <c r="M51" s="202" t="s">
        <v>182</v>
      </c>
      <c r="N51" s="202" t="s">
        <v>182</v>
      </c>
      <c r="O51" s="202" t="s">
        <v>182</v>
      </c>
      <c r="P51" s="202" t="s">
        <v>604</v>
      </c>
      <c r="Q51" s="202" t="s">
        <v>604</v>
      </c>
      <c r="R51" s="202" t="s">
        <v>182</v>
      </c>
      <c r="S51" s="202" t="s">
        <v>604</v>
      </c>
      <c r="T51" s="202" t="s">
        <v>182</v>
      </c>
      <c r="U51" s="202" t="s">
        <v>182</v>
      </c>
      <c r="V51" s="202" t="s">
        <v>604</v>
      </c>
      <c r="W51" s="202" t="s">
        <v>182</v>
      </c>
      <c r="X51" s="202" t="s">
        <v>604</v>
      </c>
      <c r="Y51" s="202" t="s">
        <v>604</v>
      </c>
      <c r="Z51" s="202" t="s">
        <v>182</v>
      </c>
      <c r="AA51" s="202" t="s">
        <v>182</v>
      </c>
      <c r="AB51" s="202" t="s">
        <v>604</v>
      </c>
      <c r="AC51" s="202" t="s">
        <v>182</v>
      </c>
      <c r="AD51" s="202" t="s">
        <v>182</v>
      </c>
      <c r="AE51" s="202" t="s">
        <v>182</v>
      </c>
      <c r="AF51" s="202" t="s">
        <v>182</v>
      </c>
      <c r="AG51" s="202" t="s">
        <v>182</v>
      </c>
      <c r="AH51" s="202" t="s">
        <v>182</v>
      </c>
      <c r="AI51" s="202" t="s">
        <v>182</v>
      </c>
      <c r="AJ51" s="202" t="s">
        <v>182</v>
      </c>
      <c r="AK51" s="202" t="s">
        <v>182</v>
      </c>
      <c r="AL51" s="202" t="s">
        <v>182</v>
      </c>
      <c r="AM51" s="202" t="s">
        <v>182</v>
      </c>
      <c r="AN51" s="202" t="s">
        <v>182</v>
      </c>
      <c r="AO51" s="202" t="s">
        <v>182</v>
      </c>
      <c r="AP51" s="202" t="s">
        <v>182</v>
      </c>
      <c r="AQ51" s="202" t="s">
        <v>182</v>
      </c>
      <c r="AR51" s="202" t="s">
        <v>182</v>
      </c>
    </row>
    <row r="52" spans="1:44">
      <c r="A52" s="202" t="s">
        <v>489</v>
      </c>
      <c r="B52" s="202" t="s">
        <v>882</v>
      </c>
      <c r="C52" s="202" t="s">
        <v>182</v>
      </c>
      <c r="D52" s="202" t="s">
        <v>182</v>
      </c>
      <c r="E52" s="202" t="s">
        <v>182</v>
      </c>
      <c r="F52" s="202" t="s">
        <v>182</v>
      </c>
      <c r="G52" s="202" t="s">
        <v>604</v>
      </c>
      <c r="H52" s="202" t="s">
        <v>604</v>
      </c>
      <c r="I52" s="202" t="s">
        <v>182</v>
      </c>
      <c r="J52" s="202" t="s">
        <v>182</v>
      </c>
      <c r="K52" s="202" t="s">
        <v>182</v>
      </c>
      <c r="L52" s="202" t="s">
        <v>604</v>
      </c>
      <c r="M52" s="202" t="s">
        <v>182</v>
      </c>
      <c r="N52" s="202" t="s">
        <v>604</v>
      </c>
      <c r="O52" s="202" t="s">
        <v>182</v>
      </c>
      <c r="P52" s="202" t="s">
        <v>604</v>
      </c>
      <c r="Q52" s="202" t="s">
        <v>604</v>
      </c>
      <c r="R52" s="202" t="s">
        <v>182</v>
      </c>
      <c r="S52" s="202" t="s">
        <v>604</v>
      </c>
      <c r="T52" s="202" t="s">
        <v>604</v>
      </c>
      <c r="U52" s="202" t="s">
        <v>182</v>
      </c>
      <c r="V52" s="202" t="s">
        <v>182</v>
      </c>
      <c r="W52" s="202" t="s">
        <v>182</v>
      </c>
      <c r="X52" s="202" t="s">
        <v>604</v>
      </c>
      <c r="Y52" s="202" t="s">
        <v>604</v>
      </c>
      <c r="Z52" s="202" t="s">
        <v>182</v>
      </c>
      <c r="AA52" s="202" t="s">
        <v>182</v>
      </c>
      <c r="AB52" s="202" t="s">
        <v>182</v>
      </c>
      <c r="AC52" s="202" t="s">
        <v>182</v>
      </c>
      <c r="AD52" s="202" t="s">
        <v>182</v>
      </c>
      <c r="AE52" s="202" t="s">
        <v>182</v>
      </c>
      <c r="AF52" s="202" t="s">
        <v>182</v>
      </c>
      <c r="AG52" s="202" t="s">
        <v>182</v>
      </c>
      <c r="AH52" s="202" t="s">
        <v>182</v>
      </c>
      <c r="AI52" s="202" t="s">
        <v>182</v>
      </c>
      <c r="AJ52" s="202" t="s">
        <v>182</v>
      </c>
      <c r="AK52" s="202" t="s">
        <v>182</v>
      </c>
      <c r="AL52" s="202" t="s">
        <v>182</v>
      </c>
      <c r="AM52" s="202" t="s">
        <v>182</v>
      </c>
      <c r="AN52" s="202" t="s">
        <v>182</v>
      </c>
      <c r="AO52" s="202" t="s">
        <v>182</v>
      </c>
      <c r="AP52" s="202" t="s">
        <v>182</v>
      </c>
      <c r="AQ52" s="202" t="s">
        <v>182</v>
      </c>
      <c r="AR52" s="202" t="s">
        <v>182</v>
      </c>
    </row>
    <row r="53" spans="1:44">
      <c r="A53" s="202" t="s">
        <v>490</v>
      </c>
      <c r="B53" s="202" t="s">
        <v>882</v>
      </c>
      <c r="C53" s="202" t="s">
        <v>182</v>
      </c>
      <c r="D53" s="202" t="s">
        <v>182</v>
      </c>
      <c r="E53" s="202" t="s">
        <v>182</v>
      </c>
      <c r="F53" s="202" t="s">
        <v>182</v>
      </c>
      <c r="G53" s="202" t="s">
        <v>604</v>
      </c>
      <c r="H53" s="202" t="s">
        <v>604</v>
      </c>
      <c r="I53" s="202" t="s">
        <v>182</v>
      </c>
      <c r="J53" s="202" t="s">
        <v>182</v>
      </c>
      <c r="K53" s="202" t="s">
        <v>182</v>
      </c>
      <c r="L53" s="202" t="s">
        <v>604</v>
      </c>
      <c r="M53" s="202" t="s">
        <v>182</v>
      </c>
      <c r="N53" s="202" t="s">
        <v>604</v>
      </c>
      <c r="O53" s="202" t="s">
        <v>182</v>
      </c>
      <c r="P53" s="202" t="s">
        <v>604</v>
      </c>
      <c r="Q53" s="202" t="s">
        <v>604</v>
      </c>
      <c r="R53" s="202" t="s">
        <v>182</v>
      </c>
      <c r="S53" s="202" t="s">
        <v>604</v>
      </c>
      <c r="T53" s="202" t="s">
        <v>604</v>
      </c>
      <c r="U53" s="202" t="s">
        <v>182</v>
      </c>
      <c r="V53" s="202" t="s">
        <v>182</v>
      </c>
      <c r="W53" s="202" t="s">
        <v>182</v>
      </c>
      <c r="X53" s="202" t="s">
        <v>604</v>
      </c>
      <c r="Y53" s="202" t="s">
        <v>604</v>
      </c>
      <c r="Z53" s="202" t="s">
        <v>182</v>
      </c>
      <c r="AA53" s="202" t="s">
        <v>182</v>
      </c>
      <c r="AB53" s="202" t="s">
        <v>182</v>
      </c>
      <c r="AC53" s="202" t="s">
        <v>182</v>
      </c>
      <c r="AD53" s="202" t="s">
        <v>182</v>
      </c>
      <c r="AE53" s="202" t="s">
        <v>182</v>
      </c>
      <c r="AF53" s="202" t="s">
        <v>182</v>
      </c>
      <c r="AG53" s="202" t="s">
        <v>182</v>
      </c>
      <c r="AH53" s="202" t="s">
        <v>182</v>
      </c>
      <c r="AI53" s="202" t="s">
        <v>182</v>
      </c>
      <c r="AJ53" s="202" t="s">
        <v>182</v>
      </c>
      <c r="AK53" s="202" t="s">
        <v>182</v>
      </c>
      <c r="AL53" s="202" t="s">
        <v>182</v>
      </c>
      <c r="AM53" s="202" t="s">
        <v>182</v>
      </c>
      <c r="AN53" s="202" t="s">
        <v>182</v>
      </c>
      <c r="AO53" s="202" t="s">
        <v>182</v>
      </c>
      <c r="AP53" s="202" t="s">
        <v>182</v>
      </c>
      <c r="AQ53" s="202" t="s">
        <v>182</v>
      </c>
      <c r="AR53" s="202" t="s">
        <v>182</v>
      </c>
    </row>
    <row r="54" spans="1:44">
      <c r="A54" s="202" t="s">
        <v>492</v>
      </c>
      <c r="B54" s="202" t="s">
        <v>882</v>
      </c>
      <c r="C54" s="202" t="s">
        <v>182</v>
      </c>
      <c r="D54" s="202" t="s">
        <v>604</v>
      </c>
      <c r="E54" s="202" t="s">
        <v>182</v>
      </c>
      <c r="F54" s="202" t="s">
        <v>182</v>
      </c>
      <c r="G54" s="202" t="s">
        <v>604</v>
      </c>
      <c r="H54" s="202" t="s">
        <v>604</v>
      </c>
      <c r="I54" s="202" t="s">
        <v>182</v>
      </c>
      <c r="J54" s="202" t="s">
        <v>182</v>
      </c>
      <c r="K54" s="202" t="s">
        <v>182</v>
      </c>
      <c r="L54" s="202" t="s">
        <v>182</v>
      </c>
      <c r="M54" s="202" t="s">
        <v>182</v>
      </c>
      <c r="N54" s="202" t="s">
        <v>182</v>
      </c>
      <c r="O54" s="202" t="s">
        <v>182</v>
      </c>
      <c r="P54" s="202" t="s">
        <v>604</v>
      </c>
      <c r="Q54" s="202" t="s">
        <v>604</v>
      </c>
      <c r="R54" s="202" t="s">
        <v>182</v>
      </c>
      <c r="S54" s="202" t="s">
        <v>604</v>
      </c>
      <c r="T54" s="202" t="s">
        <v>182</v>
      </c>
      <c r="U54" s="202" t="s">
        <v>182</v>
      </c>
      <c r="V54" s="202" t="s">
        <v>604</v>
      </c>
      <c r="W54" s="202" t="s">
        <v>182</v>
      </c>
      <c r="X54" s="202" t="s">
        <v>604</v>
      </c>
      <c r="Y54" s="202" t="s">
        <v>604</v>
      </c>
      <c r="Z54" s="202" t="s">
        <v>182</v>
      </c>
      <c r="AA54" s="202" t="s">
        <v>182</v>
      </c>
      <c r="AB54" s="202" t="s">
        <v>604</v>
      </c>
      <c r="AC54" s="202" t="s">
        <v>182</v>
      </c>
      <c r="AD54" s="202" t="s">
        <v>182</v>
      </c>
      <c r="AE54" s="202" t="s">
        <v>182</v>
      </c>
      <c r="AF54" s="202" t="s">
        <v>182</v>
      </c>
      <c r="AG54" s="202" t="s">
        <v>182</v>
      </c>
      <c r="AH54" s="202" t="s">
        <v>182</v>
      </c>
      <c r="AI54" s="202" t="s">
        <v>182</v>
      </c>
      <c r="AJ54" s="202" t="s">
        <v>182</v>
      </c>
      <c r="AK54" s="202" t="s">
        <v>182</v>
      </c>
      <c r="AL54" s="202" t="s">
        <v>182</v>
      </c>
      <c r="AM54" s="202" t="s">
        <v>182</v>
      </c>
      <c r="AN54" s="202" t="s">
        <v>182</v>
      </c>
      <c r="AO54" s="202" t="s">
        <v>182</v>
      </c>
      <c r="AP54" s="202" t="s">
        <v>182</v>
      </c>
      <c r="AQ54" s="202" t="s">
        <v>182</v>
      </c>
      <c r="AR54" s="202" t="s">
        <v>182</v>
      </c>
    </row>
    <row r="55" spans="1:44">
      <c r="A55" s="202" t="s">
        <v>493</v>
      </c>
      <c r="B55" s="202" t="s">
        <v>882</v>
      </c>
      <c r="C55" s="202" t="s">
        <v>182</v>
      </c>
      <c r="D55" s="202" t="s">
        <v>182</v>
      </c>
      <c r="E55" s="202" t="s">
        <v>182</v>
      </c>
      <c r="F55" s="202" t="s">
        <v>182</v>
      </c>
      <c r="G55" s="202" t="s">
        <v>604</v>
      </c>
      <c r="H55" s="202" t="s">
        <v>604</v>
      </c>
      <c r="I55" s="202" t="s">
        <v>182</v>
      </c>
      <c r="J55" s="202" t="s">
        <v>182</v>
      </c>
      <c r="K55" s="202" t="s">
        <v>182</v>
      </c>
      <c r="L55" s="202" t="s">
        <v>604</v>
      </c>
      <c r="M55" s="202" t="s">
        <v>182</v>
      </c>
      <c r="N55" s="202" t="s">
        <v>604</v>
      </c>
      <c r="O55" s="202" t="s">
        <v>182</v>
      </c>
      <c r="P55" s="202" t="s">
        <v>604</v>
      </c>
      <c r="Q55" s="202" t="s">
        <v>604</v>
      </c>
      <c r="R55" s="202" t="s">
        <v>182</v>
      </c>
      <c r="S55" s="202" t="s">
        <v>604</v>
      </c>
      <c r="T55" s="202" t="s">
        <v>604</v>
      </c>
      <c r="U55" s="202" t="s">
        <v>182</v>
      </c>
      <c r="V55" s="202" t="s">
        <v>182</v>
      </c>
      <c r="W55" s="202" t="s">
        <v>182</v>
      </c>
      <c r="X55" s="202" t="s">
        <v>604</v>
      </c>
      <c r="Y55" s="202" t="s">
        <v>604</v>
      </c>
      <c r="Z55" s="202" t="s">
        <v>182</v>
      </c>
      <c r="AA55" s="202" t="s">
        <v>182</v>
      </c>
      <c r="AB55" s="202" t="s">
        <v>182</v>
      </c>
      <c r="AC55" s="202" t="s">
        <v>182</v>
      </c>
      <c r="AD55" s="202" t="s">
        <v>182</v>
      </c>
      <c r="AE55" s="202" t="s">
        <v>182</v>
      </c>
      <c r="AF55" s="202" t="s">
        <v>182</v>
      </c>
      <c r="AG55" s="202" t="s">
        <v>182</v>
      </c>
      <c r="AH55" s="202" t="s">
        <v>182</v>
      </c>
      <c r="AI55" s="202" t="s">
        <v>182</v>
      </c>
      <c r="AJ55" s="202" t="s">
        <v>182</v>
      </c>
      <c r="AK55" s="202" t="s">
        <v>182</v>
      </c>
      <c r="AL55" s="202" t="s">
        <v>182</v>
      </c>
      <c r="AM55" s="202" t="s">
        <v>182</v>
      </c>
      <c r="AN55" s="202" t="s">
        <v>182</v>
      </c>
      <c r="AO55" s="202" t="s">
        <v>182</v>
      </c>
      <c r="AP55" s="202" t="s">
        <v>182</v>
      </c>
      <c r="AQ55" s="202" t="s">
        <v>182</v>
      </c>
      <c r="AR55" s="202" t="s">
        <v>182</v>
      </c>
    </row>
    <row r="56" spans="1:44">
      <c r="A56" s="202" t="s">
        <v>494</v>
      </c>
      <c r="B56" s="202" t="s">
        <v>882</v>
      </c>
      <c r="C56" s="202" t="s">
        <v>604</v>
      </c>
      <c r="D56" s="202" t="s">
        <v>604</v>
      </c>
      <c r="E56" s="202" t="s">
        <v>604</v>
      </c>
      <c r="F56" s="202" t="s">
        <v>182</v>
      </c>
      <c r="G56" s="202" t="s">
        <v>604</v>
      </c>
      <c r="H56" s="202" t="s">
        <v>604</v>
      </c>
      <c r="I56" s="202" t="s">
        <v>604</v>
      </c>
      <c r="J56" s="202" t="s">
        <v>182</v>
      </c>
      <c r="K56" s="202" t="s">
        <v>182</v>
      </c>
      <c r="L56" s="202" t="s">
        <v>182</v>
      </c>
      <c r="M56" s="202" t="s">
        <v>182</v>
      </c>
      <c r="N56" s="202" t="s">
        <v>182</v>
      </c>
      <c r="O56" s="202" t="s">
        <v>182</v>
      </c>
      <c r="P56" s="202" t="s">
        <v>182</v>
      </c>
      <c r="Q56" s="202" t="s">
        <v>604</v>
      </c>
      <c r="R56" s="202" t="s">
        <v>182</v>
      </c>
      <c r="S56" s="202" t="s">
        <v>604</v>
      </c>
      <c r="T56" s="202" t="s">
        <v>182</v>
      </c>
      <c r="U56" s="202" t="s">
        <v>182</v>
      </c>
      <c r="V56" s="202" t="s">
        <v>182</v>
      </c>
      <c r="W56" s="202" t="s">
        <v>182</v>
      </c>
      <c r="X56" s="202" t="s">
        <v>604</v>
      </c>
      <c r="Y56" s="202" t="s">
        <v>182</v>
      </c>
      <c r="Z56" s="202" t="s">
        <v>604</v>
      </c>
      <c r="AA56" s="202" t="s">
        <v>182</v>
      </c>
      <c r="AB56" s="202" t="s">
        <v>182</v>
      </c>
      <c r="AC56" s="202" t="s">
        <v>182</v>
      </c>
      <c r="AD56" s="202" t="s">
        <v>182</v>
      </c>
      <c r="AE56" s="202" t="s">
        <v>182</v>
      </c>
      <c r="AF56" s="202" t="s">
        <v>182</v>
      </c>
      <c r="AG56" s="202" t="s">
        <v>182</v>
      </c>
      <c r="AH56" s="202" t="s">
        <v>182</v>
      </c>
      <c r="AI56" s="202" t="s">
        <v>182</v>
      </c>
      <c r="AJ56" s="202" t="s">
        <v>182</v>
      </c>
      <c r="AK56" s="202" t="s">
        <v>182</v>
      </c>
      <c r="AL56" s="202" t="s">
        <v>182</v>
      </c>
      <c r="AM56" s="202" t="s">
        <v>182</v>
      </c>
      <c r="AN56" s="202" t="s">
        <v>182</v>
      </c>
      <c r="AO56" s="202" t="s">
        <v>182</v>
      </c>
      <c r="AP56" s="202" t="s">
        <v>182</v>
      </c>
      <c r="AQ56" s="202" t="s">
        <v>182</v>
      </c>
      <c r="AR56" s="202" t="s">
        <v>182</v>
      </c>
    </row>
    <row r="57" spans="1:44">
      <c r="A57" s="202" t="s">
        <v>496</v>
      </c>
      <c r="B57" s="202" t="s">
        <v>603</v>
      </c>
      <c r="C57" s="202" t="s">
        <v>604</v>
      </c>
      <c r="D57" s="202" t="s">
        <v>182</v>
      </c>
      <c r="E57" s="202" t="s">
        <v>604</v>
      </c>
      <c r="F57" s="202" t="s">
        <v>182</v>
      </c>
      <c r="G57" s="202" t="s">
        <v>604</v>
      </c>
      <c r="H57" s="202" t="s">
        <v>604</v>
      </c>
      <c r="I57" s="202" t="s">
        <v>604</v>
      </c>
      <c r="J57" s="202" t="s">
        <v>182</v>
      </c>
      <c r="K57" s="202" t="s">
        <v>182</v>
      </c>
      <c r="L57" s="202" t="s">
        <v>604</v>
      </c>
      <c r="M57" s="202" t="s">
        <v>604</v>
      </c>
      <c r="N57" s="202" t="s">
        <v>182</v>
      </c>
      <c r="O57" s="202" t="s">
        <v>182</v>
      </c>
      <c r="P57" s="202" t="s">
        <v>182</v>
      </c>
      <c r="Q57" s="202" t="s">
        <v>604</v>
      </c>
      <c r="R57" s="202" t="s">
        <v>182</v>
      </c>
      <c r="S57" s="202" t="s">
        <v>604</v>
      </c>
      <c r="T57" s="202" t="s">
        <v>182</v>
      </c>
      <c r="U57" s="202" t="s">
        <v>182</v>
      </c>
      <c r="V57" s="202" t="s">
        <v>182</v>
      </c>
      <c r="W57" s="202" t="s">
        <v>182</v>
      </c>
      <c r="X57" s="202" t="s">
        <v>604</v>
      </c>
      <c r="Y57" s="202" t="s">
        <v>182</v>
      </c>
      <c r="Z57" s="202" t="s">
        <v>182</v>
      </c>
      <c r="AA57" s="202" t="s">
        <v>182</v>
      </c>
      <c r="AB57" s="202" t="s">
        <v>182</v>
      </c>
      <c r="AC57" s="202" t="s">
        <v>182</v>
      </c>
      <c r="AD57" s="202" t="s">
        <v>182</v>
      </c>
      <c r="AE57" s="202" t="s">
        <v>182</v>
      </c>
      <c r="AF57" s="202" t="s">
        <v>182</v>
      </c>
      <c r="AG57" s="202" t="s">
        <v>182</v>
      </c>
      <c r="AH57" s="202" t="s">
        <v>182</v>
      </c>
      <c r="AI57" s="202" t="s">
        <v>182</v>
      </c>
      <c r="AJ57" s="202" t="s">
        <v>182</v>
      </c>
      <c r="AK57" s="202" t="s">
        <v>182</v>
      </c>
      <c r="AL57" s="202" t="s">
        <v>182</v>
      </c>
      <c r="AM57" s="202" t="s">
        <v>182</v>
      </c>
      <c r="AN57" s="202" t="s">
        <v>182</v>
      </c>
      <c r="AO57" s="202" t="s">
        <v>182</v>
      </c>
      <c r="AP57" s="202" t="s">
        <v>182</v>
      </c>
      <c r="AQ57" s="202" t="s">
        <v>182</v>
      </c>
      <c r="AR57" s="202" t="s">
        <v>182</v>
      </c>
    </row>
    <row r="58" spans="1:44">
      <c r="A58" s="202" t="s">
        <v>498</v>
      </c>
      <c r="B58" s="202" t="s">
        <v>882</v>
      </c>
      <c r="C58" s="202" t="s">
        <v>604</v>
      </c>
      <c r="D58" s="202" t="s">
        <v>604</v>
      </c>
      <c r="E58" s="202" t="s">
        <v>604</v>
      </c>
      <c r="F58" s="202" t="s">
        <v>182</v>
      </c>
      <c r="G58" s="202" t="s">
        <v>604</v>
      </c>
      <c r="H58" s="202" t="s">
        <v>604</v>
      </c>
      <c r="I58" s="202" t="s">
        <v>604</v>
      </c>
      <c r="J58" s="202" t="s">
        <v>182</v>
      </c>
      <c r="K58" s="202" t="s">
        <v>182</v>
      </c>
      <c r="L58" s="202" t="s">
        <v>182</v>
      </c>
      <c r="M58" s="202" t="s">
        <v>182</v>
      </c>
      <c r="N58" s="202" t="s">
        <v>604</v>
      </c>
      <c r="O58" s="202" t="s">
        <v>182</v>
      </c>
      <c r="P58" s="202" t="s">
        <v>182</v>
      </c>
      <c r="Q58" s="202" t="s">
        <v>604</v>
      </c>
      <c r="R58" s="202" t="s">
        <v>182</v>
      </c>
      <c r="S58" s="202" t="s">
        <v>604</v>
      </c>
      <c r="T58" s="202" t="s">
        <v>604</v>
      </c>
      <c r="U58" s="202" t="s">
        <v>182</v>
      </c>
      <c r="V58" s="202" t="s">
        <v>182</v>
      </c>
      <c r="W58" s="202" t="s">
        <v>182</v>
      </c>
      <c r="X58" s="202" t="s">
        <v>182</v>
      </c>
      <c r="Y58" s="202" t="s">
        <v>182</v>
      </c>
      <c r="Z58" s="202" t="s">
        <v>182</v>
      </c>
      <c r="AA58" s="202" t="s">
        <v>182</v>
      </c>
      <c r="AB58" s="202" t="s">
        <v>182</v>
      </c>
      <c r="AC58" s="202" t="s">
        <v>182</v>
      </c>
      <c r="AD58" s="202" t="s">
        <v>182</v>
      </c>
      <c r="AE58" s="202" t="s">
        <v>182</v>
      </c>
      <c r="AF58" s="202" t="s">
        <v>182</v>
      </c>
      <c r="AG58" s="202" t="s">
        <v>182</v>
      </c>
      <c r="AH58" s="202" t="s">
        <v>182</v>
      </c>
      <c r="AI58" s="202" t="s">
        <v>182</v>
      </c>
      <c r="AJ58" s="202" t="s">
        <v>182</v>
      </c>
      <c r="AK58" s="202" t="s">
        <v>182</v>
      </c>
      <c r="AL58" s="202" t="s">
        <v>182</v>
      </c>
      <c r="AM58" s="202" t="s">
        <v>182</v>
      </c>
      <c r="AN58" s="202" t="s">
        <v>182</v>
      </c>
      <c r="AO58" s="202" t="s">
        <v>182</v>
      </c>
      <c r="AP58" s="202" t="s">
        <v>182</v>
      </c>
      <c r="AQ58" s="202" t="s">
        <v>182</v>
      </c>
      <c r="AR58" s="202" t="s">
        <v>182</v>
      </c>
    </row>
    <row r="59" spans="1:44">
      <c r="A59" s="202" t="s">
        <v>500</v>
      </c>
      <c r="B59" s="202" t="s">
        <v>882</v>
      </c>
      <c r="C59" s="202" t="s">
        <v>182</v>
      </c>
      <c r="D59" s="202" t="s">
        <v>182</v>
      </c>
      <c r="E59" s="202" t="s">
        <v>182</v>
      </c>
      <c r="F59" s="202" t="s">
        <v>182</v>
      </c>
      <c r="G59" s="202" t="s">
        <v>604</v>
      </c>
      <c r="H59" s="202" t="s">
        <v>604</v>
      </c>
      <c r="I59" s="202" t="s">
        <v>182</v>
      </c>
      <c r="J59" s="202" t="s">
        <v>182</v>
      </c>
      <c r="K59" s="202" t="s">
        <v>182</v>
      </c>
      <c r="L59" s="202" t="s">
        <v>604</v>
      </c>
      <c r="M59" s="202" t="s">
        <v>182</v>
      </c>
      <c r="N59" s="202" t="s">
        <v>604</v>
      </c>
      <c r="O59" s="202" t="s">
        <v>182</v>
      </c>
      <c r="P59" s="202" t="s">
        <v>604</v>
      </c>
      <c r="Q59" s="202" t="s">
        <v>604</v>
      </c>
      <c r="R59" s="202" t="s">
        <v>182</v>
      </c>
      <c r="S59" s="202" t="s">
        <v>604</v>
      </c>
      <c r="T59" s="202" t="s">
        <v>604</v>
      </c>
      <c r="U59" s="202" t="s">
        <v>182</v>
      </c>
      <c r="V59" s="202" t="s">
        <v>182</v>
      </c>
      <c r="W59" s="202" t="s">
        <v>182</v>
      </c>
      <c r="X59" s="202" t="s">
        <v>604</v>
      </c>
      <c r="Y59" s="202" t="s">
        <v>604</v>
      </c>
      <c r="Z59" s="202" t="s">
        <v>182</v>
      </c>
      <c r="AA59" s="202" t="s">
        <v>182</v>
      </c>
      <c r="AB59" s="202" t="s">
        <v>182</v>
      </c>
      <c r="AC59" s="202" t="s">
        <v>182</v>
      </c>
      <c r="AD59" s="202" t="s">
        <v>182</v>
      </c>
      <c r="AE59" s="202" t="s">
        <v>182</v>
      </c>
      <c r="AF59" s="202" t="s">
        <v>182</v>
      </c>
      <c r="AG59" s="202" t="s">
        <v>182</v>
      </c>
      <c r="AH59" s="202" t="s">
        <v>182</v>
      </c>
      <c r="AI59" s="202" t="s">
        <v>182</v>
      </c>
      <c r="AJ59" s="202" t="s">
        <v>182</v>
      </c>
      <c r="AK59" s="202" t="s">
        <v>182</v>
      </c>
      <c r="AL59" s="202" t="s">
        <v>182</v>
      </c>
      <c r="AM59" s="202" t="s">
        <v>182</v>
      </c>
      <c r="AN59" s="202" t="s">
        <v>182</v>
      </c>
      <c r="AO59" s="202" t="s">
        <v>182</v>
      </c>
      <c r="AP59" s="202" t="s">
        <v>182</v>
      </c>
      <c r="AQ59" s="202" t="s">
        <v>182</v>
      </c>
      <c r="AR59" s="202" t="s">
        <v>182</v>
      </c>
    </row>
    <row r="60" spans="1:44">
      <c r="A60" s="202" t="s">
        <v>501</v>
      </c>
      <c r="B60" s="202" t="s">
        <v>882</v>
      </c>
      <c r="C60" s="202" t="s">
        <v>604</v>
      </c>
      <c r="D60" s="202" t="s">
        <v>182</v>
      </c>
      <c r="E60" s="202" t="s">
        <v>604</v>
      </c>
      <c r="F60" s="202" t="s">
        <v>182</v>
      </c>
      <c r="G60" s="202" t="s">
        <v>604</v>
      </c>
      <c r="H60" s="202" t="s">
        <v>604</v>
      </c>
      <c r="I60" s="202" t="s">
        <v>604</v>
      </c>
      <c r="J60" s="202" t="s">
        <v>182</v>
      </c>
      <c r="K60" s="202" t="s">
        <v>182</v>
      </c>
      <c r="L60" s="202" t="s">
        <v>604</v>
      </c>
      <c r="M60" s="202" t="s">
        <v>182</v>
      </c>
      <c r="N60" s="202" t="s">
        <v>604</v>
      </c>
      <c r="O60" s="202" t="s">
        <v>182</v>
      </c>
      <c r="P60" s="202" t="s">
        <v>182</v>
      </c>
      <c r="Q60" s="202" t="s">
        <v>604</v>
      </c>
      <c r="R60" s="202" t="s">
        <v>182</v>
      </c>
      <c r="S60" s="202" t="s">
        <v>604</v>
      </c>
      <c r="T60" s="202" t="s">
        <v>604</v>
      </c>
      <c r="U60" s="202" t="s">
        <v>182</v>
      </c>
      <c r="V60" s="202" t="s">
        <v>182</v>
      </c>
      <c r="W60" s="202" t="s">
        <v>182</v>
      </c>
      <c r="X60" s="202" t="s">
        <v>182</v>
      </c>
      <c r="Y60" s="202" t="s">
        <v>182</v>
      </c>
      <c r="Z60" s="202" t="s">
        <v>182</v>
      </c>
      <c r="AA60" s="202" t="s">
        <v>182</v>
      </c>
      <c r="AB60" s="202" t="s">
        <v>182</v>
      </c>
      <c r="AC60" s="202" t="s">
        <v>182</v>
      </c>
      <c r="AD60" s="202" t="s">
        <v>182</v>
      </c>
      <c r="AE60" s="202" t="s">
        <v>182</v>
      </c>
      <c r="AF60" s="202" t="s">
        <v>182</v>
      </c>
      <c r="AG60" s="202" t="s">
        <v>182</v>
      </c>
      <c r="AH60" s="202" t="s">
        <v>182</v>
      </c>
      <c r="AI60" s="202" t="s">
        <v>182</v>
      </c>
      <c r="AJ60" s="202" t="s">
        <v>182</v>
      </c>
      <c r="AK60" s="202" t="s">
        <v>182</v>
      </c>
      <c r="AL60" s="202" t="s">
        <v>182</v>
      </c>
      <c r="AM60" s="202" t="s">
        <v>182</v>
      </c>
      <c r="AN60" s="202" t="s">
        <v>182</v>
      </c>
      <c r="AO60" s="202" t="s">
        <v>182</v>
      </c>
      <c r="AP60" s="202" t="s">
        <v>182</v>
      </c>
      <c r="AQ60" s="202" t="s">
        <v>182</v>
      </c>
      <c r="AR60" s="202" t="s">
        <v>182</v>
      </c>
    </row>
    <row r="61" spans="1:44">
      <c r="A61" s="202" t="s">
        <v>502</v>
      </c>
      <c r="B61" s="202" t="s">
        <v>882</v>
      </c>
      <c r="C61" s="202" t="s">
        <v>182</v>
      </c>
      <c r="D61" s="202" t="s">
        <v>182</v>
      </c>
      <c r="E61" s="202" t="s">
        <v>182</v>
      </c>
      <c r="F61" s="202" t="s">
        <v>182</v>
      </c>
      <c r="G61" s="202" t="s">
        <v>604</v>
      </c>
      <c r="H61" s="202" t="s">
        <v>604</v>
      </c>
      <c r="I61" s="202" t="s">
        <v>182</v>
      </c>
      <c r="J61" s="202" t="s">
        <v>182</v>
      </c>
      <c r="K61" s="202" t="s">
        <v>182</v>
      </c>
      <c r="L61" s="202" t="s">
        <v>604</v>
      </c>
      <c r="M61" s="202" t="s">
        <v>182</v>
      </c>
      <c r="N61" s="202" t="s">
        <v>604</v>
      </c>
      <c r="O61" s="202" t="s">
        <v>182</v>
      </c>
      <c r="P61" s="202" t="s">
        <v>604</v>
      </c>
      <c r="Q61" s="202" t="s">
        <v>604</v>
      </c>
      <c r="R61" s="202" t="s">
        <v>182</v>
      </c>
      <c r="S61" s="202" t="s">
        <v>604</v>
      </c>
      <c r="T61" s="202" t="s">
        <v>604</v>
      </c>
      <c r="U61" s="202" t="s">
        <v>182</v>
      </c>
      <c r="V61" s="202" t="s">
        <v>182</v>
      </c>
      <c r="W61" s="202" t="s">
        <v>182</v>
      </c>
      <c r="X61" s="202" t="s">
        <v>604</v>
      </c>
      <c r="Y61" s="202" t="s">
        <v>182</v>
      </c>
      <c r="Z61" s="202" t="s">
        <v>182</v>
      </c>
      <c r="AA61" s="202" t="s">
        <v>182</v>
      </c>
      <c r="AB61" s="202" t="s">
        <v>604</v>
      </c>
      <c r="AC61" s="202" t="s">
        <v>182</v>
      </c>
      <c r="AD61" s="202" t="s">
        <v>182</v>
      </c>
      <c r="AE61" s="202" t="s">
        <v>182</v>
      </c>
      <c r="AF61" s="202" t="s">
        <v>182</v>
      </c>
      <c r="AG61" s="202" t="s">
        <v>182</v>
      </c>
      <c r="AH61" s="202" t="s">
        <v>182</v>
      </c>
      <c r="AI61" s="202" t="s">
        <v>182</v>
      </c>
      <c r="AJ61" s="202" t="s">
        <v>182</v>
      </c>
      <c r="AK61" s="202" t="s">
        <v>182</v>
      </c>
      <c r="AL61" s="202" t="s">
        <v>182</v>
      </c>
      <c r="AM61" s="202" t="s">
        <v>182</v>
      </c>
      <c r="AN61" s="202" t="s">
        <v>182</v>
      </c>
      <c r="AO61" s="202" t="s">
        <v>182</v>
      </c>
      <c r="AP61" s="202" t="s">
        <v>182</v>
      </c>
      <c r="AQ61" s="202" t="s">
        <v>182</v>
      </c>
      <c r="AR61" s="202" t="s">
        <v>182</v>
      </c>
    </row>
    <row r="62" spans="1:44">
      <c r="A62" s="202" t="s">
        <v>503</v>
      </c>
      <c r="B62" s="202" t="s">
        <v>882</v>
      </c>
      <c r="C62" s="202" t="s">
        <v>182</v>
      </c>
      <c r="D62" s="202" t="s">
        <v>182</v>
      </c>
      <c r="E62" s="202" t="s">
        <v>182</v>
      </c>
      <c r="F62" s="202" t="s">
        <v>182</v>
      </c>
      <c r="G62" s="202" t="s">
        <v>604</v>
      </c>
      <c r="H62" s="202" t="s">
        <v>604</v>
      </c>
      <c r="I62" s="202" t="s">
        <v>182</v>
      </c>
      <c r="J62" s="202" t="s">
        <v>182</v>
      </c>
      <c r="K62" s="202" t="s">
        <v>182</v>
      </c>
      <c r="L62" s="202" t="s">
        <v>604</v>
      </c>
      <c r="M62" s="202" t="s">
        <v>182</v>
      </c>
      <c r="N62" s="202" t="s">
        <v>604</v>
      </c>
      <c r="O62" s="202" t="s">
        <v>182</v>
      </c>
      <c r="P62" s="202" t="s">
        <v>604</v>
      </c>
      <c r="Q62" s="202" t="s">
        <v>604</v>
      </c>
      <c r="R62" s="202" t="s">
        <v>182</v>
      </c>
      <c r="S62" s="202" t="s">
        <v>604</v>
      </c>
      <c r="T62" s="202" t="s">
        <v>604</v>
      </c>
      <c r="U62" s="202" t="s">
        <v>182</v>
      </c>
      <c r="V62" s="202" t="s">
        <v>182</v>
      </c>
      <c r="W62" s="202" t="s">
        <v>182</v>
      </c>
      <c r="X62" s="202" t="s">
        <v>604</v>
      </c>
      <c r="Y62" s="202" t="s">
        <v>604</v>
      </c>
      <c r="Z62" s="202" t="s">
        <v>182</v>
      </c>
      <c r="AA62" s="202" t="s">
        <v>182</v>
      </c>
      <c r="AB62" s="202" t="s">
        <v>182</v>
      </c>
      <c r="AC62" s="202" t="s">
        <v>182</v>
      </c>
      <c r="AD62" s="202" t="s">
        <v>182</v>
      </c>
      <c r="AE62" s="202" t="s">
        <v>182</v>
      </c>
      <c r="AF62" s="202" t="s">
        <v>182</v>
      </c>
      <c r="AG62" s="202" t="s">
        <v>182</v>
      </c>
      <c r="AH62" s="202" t="s">
        <v>182</v>
      </c>
      <c r="AI62" s="202" t="s">
        <v>182</v>
      </c>
      <c r="AJ62" s="202" t="s">
        <v>182</v>
      </c>
      <c r="AK62" s="202" t="s">
        <v>182</v>
      </c>
      <c r="AL62" s="202" t="s">
        <v>182</v>
      </c>
      <c r="AM62" s="202" t="s">
        <v>182</v>
      </c>
      <c r="AN62" s="202" t="s">
        <v>182</v>
      </c>
      <c r="AO62" s="202" t="s">
        <v>182</v>
      </c>
      <c r="AP62" s="202" t="s">
        <v>182</v>
      </c>
      <c r="AQ62" s="202" t="s">
        <v>182</v>
      </c>
      <c r="AR62" s="202" t="s">
        <v>182</v>
      </c>
    </row>
    <row r="63" spans="1:44">
      <c r="A63" s="202" t="s">
        <v>504</v>
      </c>
      <c r="B63" s="202" t="s">
        <v>603</v>
      </c>
      <c r="C63" s="202" t="s">
        <v>604</v>
      </c>
      <c r="D63" s="202" t="s">
        <v>604</v>
      </c>
      <c r="E63" s="202" t="s">
        <v>604</v>
      </c>
      <c r="F63" s="202" t="s">
        <v>182</v>
      </c>
      <c r="G63" s="202" t="s">
        <v>604</v>
      </c>
      <c r="H63" s="202" t="s">
        <v>604</v>
      </c>
      <c r="I63" s="202" t="s">
        <v>604</v>
      </c>
      <c r="J63" s="202" t="s">
        <v>182</v>
      </c>
      <c r="K63" s="202" t="s">
        <v>182</v>
      </c>
      <c r="L63" s="202" t="s">
        <v>604</v>
      </c>
      <c r="M63" s="202" t="s">
        <v>604</v>
      </c>
      <c r="N63" s="202" t="s">
        <v>604</v>
      </c>
      <c r="O63" s="202" t="s">
        <v>182</v>
      </c>
      <c r="P63" s="202" t="s">
        <v>604</v>
      </c>
      <c r="Q63" s="202" t="s">
        <v>182</v>
      </c>
      <c r="R63" s="202" t="s">
        <v>182</v>
      </c>
      <c r="S63" s="202" t="s">
        <v>182</v>
      </c>
      <c r="T63" s="202" t="s">
        <v>182</v>
      </c>
      <c r="U63" s="202" t="s">
        <v>182</v>
      </c>
      <c r="V63" s="202" t="s">
        <v>182</v>
      </c>
      <c r="W63" s="202" t="s">
        <v>182</v>
      </c>
      <c r="X63" s="202" t="s">
        <v>182</v>
      </c>
      <c r="Y63" s="202" t="s">
        <v>182</v>
      </c>
      <c r="Z63" s="202" t="s">
        <v>182</v>
      </c>
      <c r="AA63" s="202" t="s">
        <v>182</v>
      </c>
      <c r="AB63" s="202" t="s">
        <v>182</v>
      </c>
      <c r="AC63" s="202" t="s">
        <v>182</v>
      </c>
      <c r="AD63" s="202" t="s">
        <v>182</v>
      </c>
      <c r="AE63" s="202" t="s">
        <v>182</v>
      </c>
      <c r="AF63" s="202" t="s">
        <v>182</v>
      </c>
      <c r="AG63" s="202" t="s">
        <v>182</v>
      </c>
      <c r="AH63" s="202" t="s">
        <v>182</v>
      </c>
      <c r="AI63" s="202" t="s">
        <v>182</v>
      </c>
      <c r="AJ63" s="202" t="s">
        <v>182</v>
      </c>
      <c r="AK63" s="202" t="s">
        <v>182</v>
      </c>
      <c r="AL63" s="202" t="s">
        <v>182</v>
      </c>
      <c r="AM63" s="202" t="s">
        <v>182</v>
      </c>
      <c r="AN63" s="202" t="s">
        <v>182</v>
      </c>
      <c r="AO63" s="202" t="s">
        <v>182</v>
      </c>
      <c r="AP63" s="202" t="s">
        <v>182</v>
      </c>
      <c r="AQ63" s="202" t="s">
        <v>182</v>
      </c>
      <c r="AR63" s="202" t="s">
        <v>182</v>
      </c>
    </row>
    <row r="64" spans="1:44">
      <c r="A64" s="202" t="s">
        <v>506</v>
      </c>
      <c r="B64" s="202" t="s">
        <v>882</v>
      </c>
      <c r="C64" s="202" t="s">
        <v>604</v>
      </c>
      <c r="D64" s="202" t="s">
        <v>604</v>
      </c>
      <c r="E64" s="202" t="s">
        <v>604</v>
      </c>
      <c r="F64" s="202" t="s">
        <v>182</v>
      </c>
      <c r="G64" s="202" t="s">
        <v>604</v>
      </c>
      <c r="H64" s="202" t="s">
        <v>604</v>
      </c>
      <c r="I64" s="202" t="s">
        <v>604</v>
      </c>
      <c r="J64" s="202" t="s">
        <v>182</v>
      </c>
      <c r="K64" s="202" t="s">
        <v>182</v>
      </c>
      <c r="L64" s="202" t="s">
        <v>182</v>
      </c>
      <c r="M64" s="202" t="s">
        <v>182</v>
      </c>
      <c r="N64" s="202" t="s">
        <v>604</v>
      </c>
      <c r="O64" s="202" t="s">
        <v>182</v>
      </c>
      <c r="P64" s="202" t="s">
        <v>182</v>
      </c>
      <c r="Q64" s="202" t="s">
        <v>604</v>
      </c>
      <c r="R64" s="202" t="s">
        <v>182</v>
      </c>
      <c r="S64" s="202" t="s">
        <v>604</v>
      </c>
      <c r="T64" s="202" t="s">
        <v>604</v>
      </c>
      <c r="U64" s="202" t="s">
        <v>182</v>
      </c>
      <c r="V64" s="202" t="s">
        <v>182</v>
      </c>
      <c r="W64" s="202" t="s">
        <v>182</v>
      </c>
      <c r="X64" s="202" t="s">
        <v>182</v>
      </c>
      <c r="Y64" s="202" t="s">
        <v>182</v>
      </c>
      <c r="Z64" s="202" t="s">
        <v>182</v>
      </c>
      <c r="AA64" s="202" t="s">
        <v>182</v>
      </c>
      <c r="AB64" s="202" t="s">
        <v>182</v>
      </c>
      <c r="AC64" s="202" t="s">
        <v>182</v>
      </c>
      <c r="AD64" s="202" t="s">
        <v>182</v>
      </c>
      <c r="AE64" s="202" t="s">
        <v>182</v>
      </c>
      <c r="AF64" s="202" t="s">
        <v>182</v>
      </c>
      <c r="AG64" s="202" t="s">
        <v>182</v>
      </c>
      <c r="AH64" s="202" t="s">
        <v>182</v>
      </c>
      <c r="AI64" s="202" t="s">
        <v>182</v>
      </c>
      <c r="AJ64" s="202" t="s">
        <v>182</v>
      </c>
      <c r="AK64" s="202" t="s">
        <v>182</v>
      </c>
      <c r="AL64" s="202" t="s">
        <v>182</v>
      </c>
      <c r="AM64" s="202" t="s">
        <v>182</v>
      </c>
      <c r="AN64" s="202" t="s">
        <v>182</v>
      </c>
      <c r="AO64" s="202" t="s">
        <v>182</v>
      </c>
      <c r="AP64" s="202" t="s">
        <v>182</v>
      </c>
      <c r="AQ64" s="202" t="s">
        <v>182</v>
      </c>
      <c r="AR64" s="202" t="s">
        <v>182</v>
      </c>
    </row>
    <row r="65" spans="1:44">
      <c r="A65" s="202" t="s">
        <v>508</v>
      </c>
      <c r="B65" s="202" t="s">
        <v>882</v>
      </c>
      <c r="C65" s="202" t="s">
        <v>604</v>
      </c>
      <c r="D65" s="202" t="s">
        <v>182</v>
      </c>
      <c r="E65" s="202" t="s">
        <v>604</v>
      </c>
      <c r="F65" s="202" t="s">
        <v>182</v>
      </c>
      <c r="G65" s="202" t="s">
        <v>604</v>
      </c>
      <c r="H65" s="202" t="s">
        <v>604</v>
      </c>
      <c r="I65" s="202" t="s">
        <v>604</v>
      </c>
      <c r="J65" s="202" t="s">
        <v>182</v>
      </c>
      <c r="K65" s="202" t="s">
        <v>182</v>
      </c>
      <c r="L65" s="202" t="s">
        <v>182</v>
      </c>
      <c r="M65" s="202" t="s">
        <v>182</v>
      </c>
      <c r="N65" s="202" t="s">
        <v>182</v>
      </c>
      <c r="O65" s="202" t="s">
        <v>182</v>
      </c>
      <c r="P65" s="202" t="s">
        <v>182</v>
      </c>
      <c r="Q65" s="202" t="s">
        <v>604</v>
      </c>
      <c r="R65" s="202" t="s">
        <v>182</v>
      </c>
      <c r="S65" s="202" t="s">
        <v>604</v>
      </c>
      <c r="T65" s="202" t="s">
        <v>182</v>
      </c>
      <c r="U65" s="202" t="s">
        <v>182</v>
      </c>
      <c r="V65" s="202" t="s">
        <v>604</v>
      </c>
      <c r="W65" s="202" t="s">
        <v>182</v>
      </c>
      <c r="X65" s="202" t="s">
        <v>604</v>
      </c>
      <c r="Y65" s="202" t="s">
        <v>182</v>
      </c>
      <c r="Z65" s="202" t="s">
        <v>182</v>
      </c>
      <c r="AA65" s="202" t="s">
        <v>182</v>
      </c>
      <c r="AB65" s="202" t="s">
        <v>182</v>
      </c>
      <c r="AC65" s="202" t="s">
        <v>182</v>
      </c>
      <c r="AD65" s="202" t="s">
        <v>182</v>
      </c>
      <c r="AE65" s="202" t="s">
        <v>182</v>
      </c>
      <c r="AF65" s="202" t="s">
        <v>182</v>
      </c>
      <c r="AG65" s="202" t="s">
        <v>182</v>
      </c>
      <c r="AH65" s="202" t="s">
        <v>182</v>
      </c>
      <c r="AI65" s="202" t="s">
        <v>182</v>
      </c>
      <c r="AJ65" s="202" t="s">
        <v>182</v>
      </c>
      <c r="AK65" s="202" t="s">
        <v>182</v>
      </c>
      <c r="AL65" s="202" t="s">
        <v>182</v>
      </c>
      <c r="AM65" s="202" t="s">
        <v>182</v>
      </c>
      <c r="AN65" s="202" t="s">
        <v>182</v>
      </c>
      <c r="AO65" s="202" t="s">
        <v>182</v>
      </c>
      <c r="AP65" s="202" t="s">
        <v>182</v>
      </c>
      <c r="AQ65" s="202" t="s">
        <v>182</v>
      </c>
      <c r="AR65" s="202" t="s">
        <v>182</v>
      </c>
    </row>
    <row r="66" spans="1:44">
      <c r="A66" s="202" t="s">
        <v>509</v>
      </c>
      <c r="B66" s="202" t="s">
        <v>882</v>
      </c>
      <c r="C66" s="202" t="s">
        <v>182</v>
      </c>
      <c r="D66" s="202" t="s">
        <v>182</v>
      </c>
      <c r="E66" s="202" t="s">
        <v>182</v>
      </c>
      <c r="F66" s="202" t="s">
        <v>182</v>
      </c>
      <c r="G66" s="202" t="s">
        <v>604</v>
      </c>
      <c r="H66" s="202" t="s">
        <v>604</v>
      </c>
      <c r="I66" s="202" t="s">
        <v>182</v>
      </c>
      <c r="J66" s="202" t="s">
        <v>182</v>
      </c>
      <c r="K66" s="202" t="s">
        <v>182</v>
      </c>
      <c r="L66" s="202" t="s">
        <v>604</v>
      </c>
      <c r="M66" s="202" t="s">
        <v>182</v>
      </c>
      <c r="N66" s="202" t="s">
        <v>604</v>
      </c>
      <c r="O66" s="202" t="s">
        <v>182</v>
      </c>
      <c r="P66" s="202" t="s">
        <v>604</v>
      </c>
      <c r="Q66" s="202" t="s">
        <v>604</v>
      </c>
      <c r="R66" s="202" t="s">
        <v>182</v>
      </c>
      <c r="S66" s="202" t="s">
        <v>604</v>
      </c>
      <c r="T66" s="202" t="s">
        <v>604</v>
      </c>
      <c r="U66" s="202" t="s">
        <v>182</v>
      </c>
      <c r="V66" s="202" t="s">
        <v>182</v>
      </c>
      <c r="W66" s="202" t="s">
        <v>182</v>
      </c>
      <c r="X66" s="202" t="s">
        <v>604</v>
      </c>
      <c r="Y66" s="202" t="s">
        <v>182</v>
      </c>
      <c r="Z66" s="202" t="s">
        <v>182</v>
      </c>
      <c r="AA66" s="202" t="s">
        <v>182</v>
      </c>
      <c r="AB66" s="202" t="s">
        <v>604</v>
      </c>
      <c r="AC66" s="202" t="s">
        <v>182</v>
      </c>
      <c r="AD66" s="202" t="s">
        <v>182</v>
      </c>
      <c r="AE66" s="202" t="s">
        <v>182</v>
      </c>
      <c r="AF66" s="202" t="s">
        <v>182</v>
      </c>
      <c r="AG66" s="202" t="s">
        <v>182</v>
      </c>
      <c r="AH66" s="202" t="s">
        <v>182</v>
      </c>
      <c r="AI66" s="202" t="s">
        <v>182</v>
      </c>
      <c r="AJ66" s="202" t="s">
        <v>182</v>
      </c>
      <c r="AK66" s="202" t="s">
        <v>182</v>
      </c>
      <c r="AL66" s="202" t="s">
        <v>182</v>
      </c>
      <c r="AM66" s="202" t="s">
        <v>182</v>
      </c>
      <c r="AN66" s="202" t="s">
        <v>182</v>
      </c>
      <c r="AO66" s="202" t="s">
        <v>182</v>
      </c>
      <c r="AP66" s="202" t="s">
        <v>182</v>
      </c>
      <c r="AQ66" s="202" t="s">
        <v>182</v>
      </c>
      <c r="AR66" s="202" t="s">
        <v>182</v>
      </c>
    </row>
    <row r="67" spans="1:44">
      <c r="A67" s="202" t="s">
        <v>511</v>
      </c>
      <c r="B67" s="202" t="s">
        <v>603</v>
      </c>
      <c r="C67" s="202" t="s">
        <v>604</v>
      </c>
      <c r="D67" s="202" t="s">
        <v>604</v>
      </c>
      <c r="E67" s="202" t="s">
        <v>604</v>
      </c>
      <c r="F67" s="202" t="s">
        <v>182</v>
      </c>
      <c r="G67" s="202" t="s">
        <v>604</v>
      </c>
      <c r="H67" s="202" t="s">
        <v>604</v>
      </c>
      <c r="I67" s="202" t="s">
        <v>604</v>
      </c>
      <c r="J67" s="202" t="s">
        <v>182</v>
      </c>
      <c r="K67" s="202" t="s">
        <v>182</v>
      </c>
      <c r="L67" s="202" t="s">
        <v>604</v>
      </c>
      <c r="M67" s="202" t="s">
        <v>604</v>
      </c>
      <c r="N67" s="202" t="s">
        <v>604</v>
      </c>
      <c r="O67" s="202" t="s">
        <v>182</v>
      </c>
      <c r="P67" s="202" t="s">
        <v>604</v>
      </c>
      <c r="Q67" s="202" t="s">
        <v>182</v>
      </c>
      <c r="R67" s="202" t="s">
        <v>182</v>
      </c>
      <c r="S67" s="202" t="s">
        <v>182</v>
      </c>
      <c r="T67" s="202" t="s">
        <v>182</v>
      </c>
      <c r="U67" s="202" t="s">
        <v>182</v>
      </c>
      <c r="V67" s="202" t="s">
        <v>182</v>
      </c>
      <c r="W67" s="202" t="s">
        <v>182</v>
      </c>
      <c r="X67" s="202" t="s">
        <v>182</v>
      </c>
      <c r="Y67" s="202" t="s">
        <v>182</v>
      </c>
      <c r="Z67" s="202" t="s">
        <v>182</v>
      </c>
      <c r="AA67" s="202" t="s">
        <v>182</v>
      </c>
      <c r="AB67" s="202" t="s">
        <v>182</v>
      </c>
      <c r="AC67" s="202" t="s">
        <v>182</v>
      </c>
      <c r="AD67" s="202" t="s">
        <v>182</v>
      </c>
      <c r="AE67" s="202" t="s">
        <v>182</v>
      </c>
      <c r="AF67" s="202" t="s">
        <v>182</v>
      </c>
      <c r="AG67" s="202" t="s">
        <v>182</v>
      </c>
      <c r="AH67" s="202" t="s">
        <v>182</v>
      </c>
      <c r="AI67" s="202" t="s">
        <v>182</v>
      </c>
      <c r="AJ67" s="202" t="s">
        <v>182</v>
      </c>
      <c r="AK67" s="202" t="s">
        <v>182</v>
      </c>
      <c r="AL67" s="202" t="s">
        <v>182</v>
      </c>
      <c r="AM67" s="202" t="s">
        <v>182</v>
      </c>
      <c r="AN67" s="202" t="s">
        <v>182</v>
      </c>
      <c r="AO67" s="202" t="s">
        <v>182</v>
      </c>
      <c r="AP67" s="202" t="s">
        <v>182</v>
      </c>
      <c r="AQ67" s="202" t="s">
        <v>182</v>
      </c>
      <c r="AR67" s="202" t="s">
        <v>182</v>
      </c>
    </row>
    <row r="68" spans="1:44">
      <c r="A68" s="202" t="s">
        <v>513</v>
      </c>
      <c r="B68" s="202" t="s">
        <v>603</v>
      </c>
      <c r="C68" s="202" t="s">
        <v>604</v>
      </c>
      <c r="D68" s="202" t="s">
        <v>182</v>
      </c>
      <c r="E68" s="202" t="s">
        <v>604</v>
      </c>
      <c r="F68" s="202" t="s">
        <v>182</v>
      </c>
      <c r="G68" s="202" t="s">
        <v>604</v>
      </c>
      <c r="H68" s="202" t="s">
        <v>604</v>
      </c>
      <c r="I68" s="202" t="s">
        <v>604</v>
      </c>
      <c r="J68" s="202" t="s">
        <v>182</v>
      </c>
      <c r="K68" s="202" t="s">
        <v>182</v>
      </c>
      <c r="L68" s="202" t="s">
        <v>604</v>
      </c>
      <c r="M68" s="202" t="s">
        <v>604</v>
      </c>
      <c r="N68" s="202" t="s">
        <v>182</v>
      </c>
      <c r="O68" s="202" t="s">
        <v>182</v>
      </c>
      <c r="P68" s="202" t="s">
        <v>182</v>
      </c>
      <c r="Q68" s="202" t="s">
        <v>604</v>
      </c>
      <c r="R68" s="202" t="s">
        <v>182</v>
      </c>
      <c r="S68" s="202" t="s">
        <v>604</v>
      </c>
      <c r="T68" s="202" t="s">
        <v>182</v>
      </c>
      <c r="U68" s="202" t="s">
        <v>182</v>
      </c>
      <c r="V68" s="202" t="s">
        <v>182</v>
      </c>
      <c r="W68" s="202" t="s">
        <v>182</v>
      </c>
      <c r="X68" s="202" t="s">
        <v>604</v>
      </c>
      <c r="Y68" s="202" t="s">
        <v>182</v>
      </c>
      <c r="Z68" s="202" t="s">
        <v>182</v>
      </c>
      <c r="AA68" s="202" t="s">
        <v>182</v>
      </c>
      <c r="AB68" s="202" t="s">
        <v>182</v>
      </c>
      <c r="AC68" s="202" t="s">
        <v>182</v>
      </c>
      <c r="AD68" s="202" t="s">
        <v>182</v>
      </c>
      <c r="AE68" s="202" t="s">
        <v>182</v>
      </c>
      <c r="AF68" s="202" t="s">
        <v>182</v>
      </c>
      <c r="AG68" s="202" t="s">
        <v>182</v>
      </c>
      <c r="AH68" s="202" t="s">
        <v>182</v>
      </c>
      <c r="AI68" s="202" t="s">
        <v>182</v>
      </c>
      <c r="AJ68" s="202" t="s">
        <v>182</v>
      </c>
      <c r="AK68" s="202" t="s">
        <v>182</v>
      </c>
      <c r="AL68" s="202" t="s">
        <v>182</v>
      </c>
      <c r="AM68" s="202" t="s">
        <v>182</v>
      </c>
      <c r="AN68" s="202" t="s">
        <v>182</v>
      </c>
      <c r="AO68" s="202" t="s">
        <v>182</v>
      </c>
      <c r="AP68" s="202" t="s">
        <v>182</v>
      </c>
      <c r="AQ68" s="202" t="s">
        <v>182</v>
      </c>
      <c r="AR68" s="202" t="s">
        <v>182</v>
      </c>
    </row>
    <row r="69" spans="1:44">
      <c r="A69" s="202" t="s">
        <v>516</v>
      </c>
      <c r="B69" s="202" t="s">
        <v>882</v>
      </c>
      <c r="C69" s="202" t="s">
        <v>182</v>
      </c>
      <c r="D69" s="202" t="s">
        <v>182</v>
      </c>
      <c r="E69" s="202" t="s">
        <v>182</v>
      </c>
      <c r="F69" s="202" t="s">
        <v>182</v>
      </c>
      <c r="G69" s="202" t="s">
        <v>604</v>
      </c>
      <c r="H69" s="202" t="s">
        <v>604</v>
      </c>
      <c r="I69" s="202" t="s">
        <v>182</v>
      </c>
      <c r="J69" s="202" t="s">
        <v>182</v>
      </c>
      <c r="K69" s="202" t="s">
        <v>182</v>
      </c>
      <c r="L69" s="202" t="s">
        <v>604</v>
      </c>
      <c r="M69" s="202" t="s">
        <v>182</v>
      </c>
      <c r="N69" s="202" t="s">
        <v>604</v>
      </c>
      <c r="O69" s="202" t="s">
        <v>182</v>
      </c>
      <c r="P69" s="202" t="s">
        <v>604</v>
      </c>
      <c r="Q69" s="202" t="s">
        <v>604</v>
      </c>
      <c r="R69" s="202" t="s">
        <v>182</v>
      </c>
      <c r="S69" s="202" t="s">
        <v>604</v>
      </c>
      <c r="T69" s="202" t="s">
        <v>604</v>
      </c>
      <c r="U69" s="202" t="s">
        <v>182</v>
      </c>
      <c r="V69" s="202" t="s">
        <v>182</v>
      </c>
      <c r="W69" s="202" t="s">
        <v>182</v>
      </c>
      <c r="X69" s="202" t="s">
        <v>604</v>
      </c>
      <c r="Y69" s="202" t="s">
        <v>604</v>
      </c>
      <c r="Z69" s="202" t="s">
        <v>182</v>
      </c>
      <c r="AA69" s="202" t="s">
        <v>182</v>
      </c>
      <c r="AB69" s="202" t="s">
        <v>182</v>
      </c>
      <c r="AC69" s="202" t="s">
        <v>182</v>
      </c>
      <c r="AD69" s="202" t="s">
        <v>182</v>
      </c>
      <c r="AE69" s="202" t="s">
        <v>182</v>
      </c>
      <c r="AF69" s="202" t="s">
        <v>182</v>
      </c>
      <c r="AG69" s="202" t="s">
        <v>182</v>
      </c>
      <c r="AH69" s="202" t="s">
        <v>182</v>
      </c>
      <c r="AI69" s="202" t="s">
        <v>182</v>
      </c>
      <c r="AJ69" s="202" t="s">
        <v>182</v>
      </c>
      <c r="AK69" s="202" t="s">
        <v>182</v>
      </c>
      <c r="AL69" s="202" t="s">
        <v>182</v>
      </c>
      <c r="AM69" s="202" t="s">
        <v>182</v>
      </c>
      <c r="AN69" s="202" t="s">
        <v>182</v>
      </c>
      <c r="AO69" s="202" t="s">
        <v>182</v>
      </c>
      <c r="AP69" s="202" t="s">
        <v>182</v>
      </c>
      <c r="AQ69" s="202" t="s">
        <v>182</v>
      </c>
      <c r="AR69" s="202" t="s">
        <v>182</v>
      </c>
    </row>
    <row r="70" spans="1:44">
      <c r="A70" s="202" t="s">
        <v>517</v>
      </c>
      <c r="B70" s="202" t="s">
        <v>882</v>
      </c>
      <c r="C70" s="202" t="s">
        <v>604</v>
      </c>
      <c r="D70" s="202" t="s">
        <v>182</v>
      </c>
      <c r="E70" s="202" t="s">
        <v>604</v>
      </c>
      <c r="F70" s="202" t="s">
        <v>182</v>
      </c>
      <c r="G70" s="202" t="s">
        <v>604</v>
      </c>
      <c r="H70" s="202" t="s">
        <v>604</v>
      </c>
      <c r="I70" s="202" t="s">
        <v>604</v>
      </c>
      <c r="J70" s="202" t="s">
        <v>182</v>
      </c>
      <c r="K70" s="202" t="s">
        <v>182</v>
      </c>
      <c r="L70" s="202" t="s">
        <v>604</v>
      </c>
      <c r="M70" s="202" t="s">
        <v>182</v>
      </c>
      <c r="N70" s="202" t="s">
        <v>604</v>
      </c>
      <c r="O70" s="202" t="s">
        <v>182</v>
      </c>
      <c r="P70" s="202" t="s">
        <v>182</v>
      </c>
      <c r="Q70" s="202" t="s">
        <v>604</v>
      </c>
      <c r="R70" s="202" t="s">
        <v>182</v>
      </c>
      <c r="S70" s="202" t="s">
        <v>604</v>
      </c>
      <c r="T70" s="202" t="s">
        <v>604</v>
      </c>
      <c r="U70" s="202" t="s">
        <v>182</v>
      </c>
      <c r="V70" s="202" t="s">
        <v>182</v>
      </c>
      <c r="W70" s="202" t="s">
        <v>182</v>
      </c>
      <c r="X70" s="202" t="s">
        <v>182</v>
      </c>
      <c r="Y70" s="202" t="s">
        <v>182</v>
      </c>
      <c r="Z70" s="202" t="s">
        <v>182</v>
      </c>
      <c r="AA70" s="202" t="s">
        <v>182</v>
      </c>
      <c r="AB70" s="202" t="s">
        <v>182</v>
      </c>
      <c r="AC70" s="202" t="s">
        <v>182</v>
      </c>
      <c r="AD70" s="202" t="s">
        <v>182</v>
      </c>
      <c r="AE70" s="202" t="s">
        <v>182</v>
      </c>
      <c r="AF70" s="202" t="s">
        <v>182</v>
      </c>
      <c r="AG70" s="202" t="s">
        <v>182</v>
      </c>
      <c r="AH70" s="202" t="s">
        <v>182</v>
      </c>
      <c r="AI70" s="202" t="s">
        <v>182</v>
      </c>
      <c r="AJ70" s="202" t="s">
        <v>182</v>
      </c>
      <c r="AK70" s="202" t="s">
        <v>182</v>
      </c>
      <c r="AL70" s="202" t="s">
        <v>182</v>
      </c>
      <c r="AM70" s="202" t="s">
        <v>182</v>
      </c>
      <c r="AN70" s="202" t="s">
        <v>182</v>
      </c>
      <c r="AO70" s="202" t="s">
        <v>182</v>
      </c>
      <c r="AP70" s="202" t="s">
        <v>182</v>
      </c>
      <c r="AQ70" s="202" t="s">
        <v>182</v>
      </c>
      <c r="AR70" s="202" t="s">
        <v>182</v>
      </c>
    </row>
    <row r="71" spans="1:44">
      <c r="A71" s="202" t="s">
        <v>518</v>
      </c>
      <c r="B71" s="202" t="s">
        <v>603</v>
      </c>
      <c r="C71" s="202" t="s">
        <v>604</v>
      </c>
      <c r="D71" s="202" t="s">
        <v>182</v>
      </c>
      <c r="E71" s="202" t="s">
        <v>604</v>
      </c>
      <c r="F71" s="202" t="s">
        <v>182</v>
      </c>
      <c r="G71" s="202" t="s">
        <v>604</v>
      </c>
      <c r="H71" s="202" t="s">
        <v>604</v>
      </c>
      <c r="I71" s="202" t="s">
        <v>604</v>
      </c>
      <c r="J71" s="202" t="s">
        <v>182</v>
      </c>
      <c r="K71" s="202" t="s">
        <v>182</v>
      </c>
      <c r="L71" s="202" t="s">
        <v>604</v>
      </c>
      <c r="M71" s="202" t="s">
        <v>604</v>
      </c>
      <c r="N71" s="202" t="s">
        <v>182</v>
      </c>
      <c r="O71" s="202" t="s">
        <v>182</v>
      </c>
      <c r="P71" s="202" t="s">
        <v>182</v>
      </c>
      <c r="Q71" s="202" t="s">
        <v>604</v>
      </c>
      <c r="R71" s="202" t="s">
        <v>182</v>
      </c>
      <c r="S71" s="202" t="s">
        <v>604</v>
      </c>
      <c r="T71" s="202" t="s">
        <v>182</v>
      </c>
      <c r="U71" s="202" t="s">
        <v>182</v>
      </c>
      <c r="V71" s="202" t="s">
        <v>182</v>
      </c>
      <c r="W71" s="202" t="s">
        <v>182</v>
      </c>
      <c r="X71" s="202" t="s">
        <v>604</v>
      </c>
      <c r="Y71" s="202" t="s">
        <v>182</v>
      </c>
      <c r="Z71" s="202" t="s">
        <v>182</v>
      </c>
      <c r="AA71" s="202" t="s">
        <v>182</v>
      </c>
      <c r="AB71" s="202" t="s">
        <v>182</v>
      </c>
      <c r="AC71" s="202" t="s">
        <v>182</v>
      </c>
      <c r="AD71" s="202" t="s">
        <v>182</v>
      </c>
      <c r="AE71" s="202" t="s">
        <v>182</v>
      </c>
      <c r="AF71" s="202" t="s">
        <v>182</v>
      </c>
      <c r="AG71" s="202" t="s">
        <v>182</v>
      </c>
      <c r="AH71" s="202" t="s">
        <v>182</v>
      </c>
      <c r="AI71" s="202" t="s">
        <v>182</v>
      </c>
      <c r="AJ71" s="202" t="s">
        <v>182</v>
      </c>
      <c r="AK71" s="202" t="s">
        <v>182</v>
      </c>
      <c r="AL71" s="202" t="s">
        <v>182</v>
      </c>
      <c r="AM71" s="202" t="s">
        <v>182</v>
      </c>
      <c r="AN71" s="202" t="s">
        <v>182</v>
      </c>
      <c r="AO71" s="202" t="s">
        <v>182</v>
      </c>
      <c r="AP71" s="202" t="s">
        <v>182</v>
      </c>
      <c r="AQ71" s="202" t="s">
        <v>182</v>
      </c>
      <c r="AR71" s="202" t="s">
        <v>182</v>
      </c>
    </row>
    <row r="72" spans="1:44">
      <c r="A72" s="202" t="s">
        <v>519</v>
      </c>
      <c r="B72" s="202" t="s">
        <v>882</v>
      </c>
      <c r="C72" s="202" t="s">
        <v>182</v>
      </c>
      <c r="D72" s="202" t="s">
        <v>182</v>
      </c>
      <c r="E72" s="202" t="s">
        <v>182</v>
      </c>
      <c r="F72" s="202" t="s">
        <v>182</v>
      </c>
      <c r="G72" s="202" t="s">
        <v>604</v>
      </c>
      <c r="H72" s="202" t="s">
        <v>604</v>
      </c>
      <c r="I72" s="202" t="s">
        <v>182</v>
      </c>
      <c r="J72" s="202" t="s">
        <v>182</v>
      </c>
      <c r="K72" s="202" t="s">
        <v>182</v>
      </c>
      <c r="L72" s="202" t="s">
        <v>604</v>
      </c>
      <c r="M72" s="202" t="s">
        <v>182</v>
      </c>
      <c r="N72" s="202" t="s">
        <v>604</v>
      </c>
      <c r="O72" s="202" t="s">
        <v>182</v>
      </c>
      <c r="P72" s="202" t="s">
        <v>604</v>
      </c>
      <c r="Q72" s="202" t="s">
        <v>604</v>
      </c>
      <c r="R72" s="202" t="s">
        <v>182</v>
      </c>
      <c r="S72" s="202" t="s">
        <v>604</v>
      </c>
      <c r="T72" s="202" t="s">
        <v>604</v>
      </c>
      <c r="U72" s="202" t="s">
        <v>182</v>
      </c>
      <c r="V72" s="202" t="s">
        <v>182</v>
      </c>
      <c r="W72" s="202" t="s">
        <v>182</v>
      </c>
      <c r="X72" s="202" t="s">
        <v>604</v>
      </c>
      <c r="Y72" s="202" t="s">
        <v>604</v>
      </c>
      <c r="Z72" s="202" t="s">
        <v>182</v>
      </c>
      <c r="AA72" s="202" t="s">
        <v>182</v>
      </c>
      <c r="AB72" s="202" t="s">
        <v>182</v>
      </c>
      <c r="AC72" s="202" t="s">
        <v>182</v>
      </c>
      <c r="AD72" s="202" t="s">
        <v>182</v>
      </c>
      <c r="AE72" s="202" t="s">
        <v>182</v>
      </c>
      <c r="AF72" s="202" t="s">
        <v>182</v>
      </c>
      <c r="AG72" s="202" t="s">
        <v>182</v>
      </c>
      <c r="AH72" s="202" t="s">
        <v>182</v>
      </c>
      <c r="AI72" s="202" t="s">
        <v>182</v>
      </c>
      <c r="AJ72" s="202" t="s">
        <v>182</v>
      </c>
      <c r="AK72" s="202" t="s">
        <v>182</v>
      </c>
      <c r="AL72" s="202" t="s">
        <v>182</v>
      </c>
      <c r="AM72" s="202" t="s">
        <v>182</v>
      </c>
      <c r="AN72" s="202" t="s">
        <v>182</v>
      </c>
      <c r="AO72" s="202" t="s">
        <v>182</v>
      </c>
      <c r="AP72" s="202" t="s">
        <v>182</v>
      </c>
      <c r="AQ72" s="202" t="s">
        <v>182</v>
      </c>
      <c r="AR72" s="202" t="s">
        <v>182</v>
      </c>
    </row>
    <row r="73" spans="1:44">
      <c r="A73" s="202" t="s">
        <v>520</v>
      </c>
      <c r="B73" s="202" t="s">
        <v>882</v>
      </c>
      <c r="C73" s="202" t="s">
        <v>182</v>
      </c>
      <c r="D73" s="202" t="s">
        <v>604</v>
      </c>
      <c r="E73" s="202" t="s">
        <v>182</v>
      </c>
      <c r="F73" s="202" t="s">
        <v>182</v>
      </c>
      <c r="G73" s="202" t="s">
        <v>604</v>
      </c>
      <c r="H73" s="202" t="s">
        <v>604</v>
      </c>
      <c r="I73" s="202" t="s">
        <v>182</v>
      </c>
      <c r="J73" s="202" t="s">
        <v>182</v>
      </c>
      <c r="K73" s="202" t="s">
        <v>182</v>
      </c>
      <c r="L73" s="202" t="s">
        <v>182</v>
      </c>
      <c r="M73" s="202" t="s">
        <v>182</v>
      </c>
      <c r="N73" s="202" t="s">
        <v>182</v>
      </c>
      <c r="O73" s="202" t="s">
        <v>182</v>
      </c>
      <c r="P73" s="202" t="s">
        <v>604</v>
      </c>
      <c r="Q73" s="202" t="s">
        <v>604</v>
      </c>
      <c r="R73" s="202" t="s">
        <v>182</v>
      </c>
      <c r="S73" s="202" t="s">
        <v>604</v>
      </c>
      <c r="T73" s="202" t="s">
        <v>182</v>
      </c>
      <c r="U73" s="202" t="s">
        <v>182</v>
      </c>
      <c r="V73" s="202" t="s">
        <v>604</v>
      </c>
      <c r="W73" s="202" t="s">
        <v>182</v>
      </c>
      <c r="X73" s="202" t="s">
        <v>604</v>
      </c>
      <c r="Y73" s="202" t="s">
        <v>604</v>
      </c>
      <c r="Z73" s="202" t="s">
        <v>182</v>
      </c>
      <c r="AA73" s="202" t="s">
        <v>182</v>
      </c>
      <c r="AB73" s="202" t="s">
        <v>604</v>
      </c>
      <c r="AC73" s="202" t="s">
        <v>182</v>
      </c>
      <c r="AD73" s="202" t="s">
        <v>182</v>
      </c>
      <c r="AE73" s="202" t="s">
        <v>182</v>
      </c>
      <c r="AF73" s="202" t="s">
        <v>182</v>
      </c>
      <c r="AG73" s="202" t="s">
        <v>182</v>
      </c>
      <c r="AH73" s="202" t="s">
        <v>182</v>
      </c>
      <c r="AI73" s="202" t="s">
        <v>182</v>
      </c>
      <c r="AJ73" s="202" t="s">
        <v>182</v>
      </c>
      <c r="AK73" s="202" t="s">
        <v>182</v>
      </c>
      <c r="AL73" s="202" t="s">
        <v>182</v>
      </c>
      <c r="AM73" s="202" t="s">
        <v>182</v>
      </c>
      <c r="AN73" s="202" t="s">
        <v>182</v>
      </c>
      <c r="AO73" s="202" t="s">
        <v>182</v>
      </c>
      <c r="AP73" s="202" t="s">
        <v>182</v>
      </c>
      <c r="AQ73" s="202" t="s">
        <v>182</v>
      </c>
      <c r="AR73" s="202" t="s">
        <v>182</v>
      </c>
    </row>
    <row r="74" spans="1:44">
      <c r="A74" s="202" t="s">
        <v>522</v>
      </c>
      <c r="B74" s="202" t="s">
        <v>882</v>
      </c>
      <c r="C74" s="202" t="s">
        <v>182</v>
      </c>
      <c r="D74" s="202" t="s">
        <v>182</v>
      </c>
      <c r="E74" s="202" t="s">
        <v>182</v>
      </c>
      <c r="F74" s="202" t="s">
        <v>182</v>
      </c>
      <c r="G74" s="202" t="s">
        <v>604</v>
      </c>
      <c r="H74" s="202" t="s">
        <v>604</v>
      </c>
      <c r="I74" s="202" t="s">
        <v>182</v>
      </c>
      <c r="J74" s="202" t="s">
        <v>182</v>
      </c>
      <c r="K74" s="202" t="s">
        <v>182</v>
      </c>
      <c r="L74" s="202" t="s">
        <v>604</v>
      </c>
      <c r="M74" s="202" t="s">
        <v>182</v>
      </c>
      <c r="N74" s="202" t="s">
        <v>604</v>
      </c>
      <c r="O74" s="202" t="s">
        <v>182</v>
      </c>
      <c r="P74" s="202" t="s">
        <v>604</v>
      </c>
      <c r="Q74" s="202" t="s">
        <v>604</v>
      </c>
      <c r="R74" s="202" t="s">
        <v>182</v>
      </c>
      <c r="S74" s="202" t="s">
        <v>604</v>
      </c>
      <c r="T74" s="202" t="s">
        <v>604</v>
      </c>
      <c r="U74" s="202" t="s">
        <v>182</v>
      </c>
      <c r="V74" s="202" t="s">
        <v>182</v>
      </c>
      <c r="W74" s="202" t="s">
        <v>182</v>
      </c>
      <c r="X74" s="202" t="s">
        <v>604</v>
      </c>
      <c r="Y74" s="202" t="s">
        <v>182</v>
      </c>
      <c r="Z74" s="202" t="s">
        <v>182</v>
      </c>
      <c r="AA74" s="202" t="s">
        <v>182</v>
      </c>
      <c r="AB74" s="202" t="s">
        <v>604</v>
      </c>
      <c r="AC74" s="202" t="s">
        <v>182</v>
      </c>
      <c r="AD74" s="202" t="s">
        <v>182</v>
      </c>
      <c r="AE74" s="202" t="s">
        <v>182</v>
      </c>
      <c r="AF74" s="202" t="s">
        <v>182</v>
      </c>
      <c r="AG74" s="202" t="s">
        <v>182</v>
      </c>
      <c r="AH74" s="202" t="s">
        <v>182</v>
      </c>
      <c r="AI74" s="202" t="s">
        <v>182</v>
      </c>
      <c r="AJ74" s="202" t="s">
        <v>182</v>
      </c>
      <c r="AK74" s="202" t="s">
        <v>182</v>
      </c>
      <c r="AL74" s="202" t="s">
        <v>182</v>
      </c>
      <c r="AM74" s="202" t="s">
        <v>182</v>
      </c>
      <c r="AN74" s="202" t="s">
        <v>182</v>
      </c>
      <c r="AO74" s="202" t="s">
        <v>182</v>
      </c>
      <c r="AP74" s="202" t="s">
        <v>182</v>
      </c>
      <c r="AQ74" s="202" t="s">
        <v>182</v>
      </c>
      <c r="AR74" s="202" t="s">
        <v>182</v>
      </c>
    </row>
    <row r="75" spans="1:44">
      <c r="A75" s="202" t="s">
        <v>523</v>
      </c>
      <c r="B75" s="202" t="s">
        <v>882</v>
      </c>
      <c r="C75" s="202" t="s">
        <v>182</v>
      </c>
      <c r="D75" s="202" t="s">
        <v>604</v>
      </c>
      <c r="E75" s="202" t="s">
        <v>182</v>
      </c>
      <c r="F75" s="202" t="s">
        <v>182</v>
      </c>
      <c r="G75" s="202" t="s">
        <v>604</v>
      </c>
      <c r="H75" s="202" t="s">
        <v>604</v>
      </c>
      <c r="I75" s="202" t="s">
        <v>182</v>
      </c>
      <c r="J75" s="202" t="s">
        <v>182</v>
      </c>
      <c r="K75" s="202" t="s">
        <v>182</v>
      </c>
      <c r="L75" s="202" t="s">
        <v>182</v>
      </c>
      <c r="M75" s="202" t="s">
        <v>182</v>
      </c>
      <c r="N75" s="202" t="s">
        <v>182</v>
      </c>
      <c r="O75" s="202" t="s">
        <v>182</v>
      </c>
      <c r="P75" s="202" t="s">
        <v>604</v>
      </c>
      <c r="Q75" s="202" t="s">
        <v>604</v>
      </c>
      <c r="R75" s="202" t="s">
        <v>182</v>
      </c>
      <c r="S75" s="202" t="s">
        <v>604</v>
      </c>
      <c r="T75" s="202" t="s">
        <v>182</v>
      </c>
      <c r="U75" s="202" t="s">
        <v>182</v>
      </c>
      <c r="V75" s="202" t="s">
        <v>604</v>
      </c>
      <c r="W75" s="202" t="s">
        <v>182</v>
      </c>
      <c r="X75" s="202" t="s">
        <v>604</v>
      </c>
      <c r="Y75" s="202" t="s">
        <v>604</v>
      </c>
      <c r="Z75" s="202" t="s">
        <v>182</v>
      </c>
      <c r="AA75" s="202" t="s">
        <v>182</v>
      </c>
      <c r="AB75" s="202" t="s">
        <v>604</v>
      </c>
      <c r="AC75" s="202" t="s">
        <v>182</v>
      </c>
      <c r="AD75" s="202" t="s">
        <v>182</v>
      </c>
      <c r="AE75" s="202" t="s">
        <v>182</v>
      </c>
      <c r="AF75" s="202" t="s">
        <v>182</v>
      </c>
      <c r="AG75" s="202" t="s">
        <v>182</v>
      </c>
      <c r="AH75" s="202" t="s">
        <v>182</v>
      </c>
      <c r="AI75" s="202" t="s">
        <v>182</v>
      </c>
      <c r="AJ75" s="202" t="s">
        <v>182</v>
      </c>
      <c r="AK75" s="202" t="s">
        <v>182</v>
      </c>
      <c r="AL75" s="202" t="s">
        <v>182</v>
      </c>
      <c r="AM75" s="202" t="s">
        <v>182</v>
      </c>
      <c r="AN75" s="202" t="s">
        <v>182</v>
      </c>
      <c r="AO75" s="202" t="s">
        <v>182</v>
      </c>
      <c r="AP75" s="202" t="s">
        <v>182</v>
      </c>
      <c r="AQ75" s="202" t="s">
        <v>182</v>
      </c>
      <c r="AR75" s="202" t="s">
        <v>182</v>
      </c>
    </row>
    <row r="76" spans="1:44">
      <c r="A76" s="202" t="s">
        <v>524</v>
      </c>
      <c r="B76" s="202" t="s">
        <v>882</v>
      </c>
      <c r="C76" s="202" t="s">
        <v>182</v>
      </c>
      <c r="D76" s="202" t="s">
        <v>604</v>
      </c>
      <c r="E76" s="202" t="s">
        <v>182</v>
      </c>
      <c r="F76" s="202" t="s">
        <v>182</v>
      </c>
      <c r="G76" s="202" t="s">
        <v>604</v>
      </c>
      <c r="H76" s="202" t="s">
        <v>604</v>
      </c>
      <c r="I76" s="202" t="s">
        <v>182</v>
      </c>
      <c r="J76" s="202" t="s">
        <v>182</v>
      </c>
      <c r="K76" s="202" t="s">
        <v>182</v>
      </c>
      <c r="L76" s="202" t="s">
        <v>182</v>
      </c>
      <c r="M76" s="202" t="s">
        <v>182</v>
      </c>
      <c r="N76" s="202" t="s">
        <v>182</v>
      </c>
      <c r="O76" s="202" t="s">
        <v>182</v>
      </c>
      <c r="P76" s="202" t="s">
        <v>604</v>
      </c>
      <c r="Q76" s="202" t="s">
        <v>604</v>
      </c>
      <c r="R76" s="202" t="s">
        <v>182</v>
      </c>
      <c r="S76" s="202" t="s">
        <v>604</v>
      </c>
      <c r="T76" s="202" t="s">
        <v>182</v>
      </c>
      <c r="U76" s="202" t="s">
        <v>182</v>
      </c>
      <c r="V76" s="202" t="s">
        <v>604</v>
      </c>
      <c r="W76" s="202" t="s">
        <v>182</v>
      </c>
      <c r="X76" s="202" t="s">
        <v>604</v>
      </c>
      <c r="Y76" s="202" t="s">
        <v>604</v>
      </c>
      <c r="Z76" s="202" t="s">
        <v>182</v>
      </c>
      <c r="AA76" s="202" t="s">
        <v>182</v>
      </c>
      <c r="AB76" s="202" t="s">
        <v>604</v>
      </c>
      <c r="AC76" s="202" t="s">
        <v>182</v>
      </c>
      <c r="AD76" s="202" t="s">
        <v>182</v>
      </c>
      <c r="AE76" s="202" t="s">
        <v>182</v>
      </c>
      <c r="AF76" s="202" t="s">
        <v>182</v>
      </c>
      <c r="AG76" s="202" t="s">
        <v>182</v>
      </c>
      <c r="AH76" s="202" t="s">
        <v>182</v>
      </c>
      <c r="AI76" s="202" t="s">
        <v>182</v>
      </c>
      <c r="AJ76" s="202" t="s">
        <v>182</v>
      </c>
      <c r="AK76" s="202" t="s">
        <v>182</v>
      </c>
      <c r="AL76" s="202" t="s">
        <v>182</v>
      </c>
      <c r="AM76" s="202" t="s">
        <v>182</v>
      </c>
      <c r="AN76" s="202" t="s">
        <v>182</v>
      </c>
      <c r="AO76" s="202" t="s">
        <v>182</v>
      </c>
      <c r="AP76" s="202" t="s">
        <v>182</v>
      </c>
      <c r="AQ76" s="202" t="s">
        <v>182</v>
      </c>
      <c r="AR76" s="202" t="s">
        <v>182</v>
      </c>
    </row>
    <row r="77" spans="1:44">
      <c r="A77" s="202" t="s">
        <v>525</v>
      </c>
      <c r="B77" s="202" t="s">
        <v>603</v>
      </c>
      <c r="C77" s="202" t="s">
        <v>604</v>
      </c>
      <c r="D77" s="202" t="s">
        <v>604</v>
      </c>
      <c r="E77" s="202" t="s">
        <v>604</v>
      </c>
      <c r="F77" s="202" t="s">
        <v>182</v>
      </c>
      <c r="G77" s="202" t="s">
        <v>604</v>
      </c>
      <c r="H77" s="202" t="s">
        <v>604</v>
      </c>
      <c r="I77" s="202" t="s">
        <v>604</v>
      </c>
      <c r="J77" s="202" t="s">
        <v>182</v>
      </c>
      <c r="K77" s="202" t="s">
        <v>182</v>
      </c>
      <c r="L77" s="202" t="s">
        <v>604</v>
      </c>
      <c r="M77" s="202" t="s">
        <v>604</v>
      </c>
      <c r="N77" s="202" t="s">
        <v>604</v>
      </c>
      <c r="O77" s="202" t="s">
        <v>182</v>
      </c>
      <c r="P77" s="202" t="s">
        <v>604</v>
      </c>
      <c r="Q77" s="202" t="s">
        <v>182</v>
      </c>
      <c r="R77" s="202" t="s">
        <v>182</v>
      </c>
      <c r="S77" s="202" t="s">
        <v>182</v>
      </c>
      <c r="T77" s="202" t="s">
        <v>182</v>
      </c>
      <c r="U77" s="202" t="s">
        <v>182</v>
      </c>
      <c r="V77" s="202" t="s">
        <v>182</v>
      </c>
      <c r="W77" s="202" t="s">
        <v>182</v>
      </c>
      <c r="X77" s="202" t="s">
        <v>182</v>
      </c>
      <c r="Y77" s="202" t="s">
        <v>182</v>
      </c>
      <c r="Z77" s="202" t="s">
        <v>182</v>
      </c>
      <c r="AA77" s="202" t="s">
        <v>182</v>
      </c>
      <c r="AB77" s="202" t="s">
        <v>182</v>
      </c>
      <c r="AC77" s="202" t="s">
        <v>182</v>
      </c>
      <c r="AD77" s="202" t="s">
        <v>182</v>
      </c>
      <c r="AE77" s="202" t="s">
        <v>182</v>
      </c>
      <c r="AF77" s="202" t="s">
        <v>182</v>
      </c>
      <c r="AG77" s="202" t="s">
        <v>182</v>
      </c>
      <c r="AH77" s="202" t="s">
        <v>182</v>
      </c>
      <c r="AI77" s="202" t="s">
        <v>182</v>
      </c>
      <c r="AJ77" s="202" t="s">
        <v>182</v>
      </c>
      <c r="AK77" s="202" t="s">
        <v>182</v>
      </c>
      <c r="AL77" s="202" t="s">
        <v>182</v>
      </c>
      <c r="AM77" s="202" t="s">
        <v>182</v>
      </c>
      <c r="AN77" s="202" t="s">
        <v>182</v>
      </c>
      <c r="AO77" s="202" t="s">
        <v>182</v>
      </c>
      <c r="AP77" s="202" t="s">
        <v>182</v>
      </c>
      <c r="AQ77" s="202" t="s">
        <v>182</v>
      </c>
      <c r="AR77" s="202" t="s">
        <v>182</v>
      </c>
    </row>
    <row r="78" spans="1:44">
      <c r="A78" s="202" t="s">
        <v>527</v>
      </c>
      <c r="B78" s="202" t="s">
        <v>882</v>
      </c>
      <c r="C78" s="202" t="s">
        <v>182</v>
      </c>
      <c r="D78" s="202" t="s">
        <v>604</v>
      </c>
      <c r="E78" s="202" t="s">
        <v>182</v>
      </c>
      <c r="F78" s="202" t="s">
        <v>182</v>
      </c>
      <c r="G78" s="202" t="s">
        <v>604</v>
      </c>
      <c r="H78" s="202" t="s">
        <v>604</v>
      </c>
      <c r="I78" s="202" t="s">
        <v>182</v>
      </c>
      <c r="J78" s="202" t="s">
        <v>182</v>
      </c>
      <c r="K78" s="202" t="s">
        <v>182</v>
      </c>
      <c r="L78" s="202" t="s">
        <v>182</v>
      </c>
      <c r="M78" s="202" t="s">
        <v>182</v>
      </c>
      <c r="N78" s="202" t="s">
        <v>182</v>
      </c>
      <c r="O78" s="202" t="s">
        <v>182</v>
      </c>
      <c r="P78" s="202" t="s">
        <v>604</v>
      </c>
      <c r="Q78" s="202" t="s">
        <v>604</v>
      </c>
      <c r="R78" s="202" t="s">
        <v>182</v>
      </c>
      <c r="S78" s="202" t="s">
        <v>604</v>
      </c>
      <c r="T78" s="202" t="s">
        <v>182</v>
      </c>
      <c r="U78" s="202" t="s">
        <v>182</v>
      </c>
      <c r="V78" s="202" t="s">
        <v>604</v>
      </c>
      <c r="W78" s="202" t="s">
        <v>182</v>
      </c>
      <c r="X78" s="202" t="s">
        <v>604</v>
      </c>
      <c r="Y78" s="202" t="s">
        <v>604</v>
      </c>
      <c r="Z78" s="202" t="s">
        <v>182</v>
      </c>
      <c r="AA78" s="202" t="s">
        <v>182</v>
      </c>
      <c r="AB78" s="202" t="s">
        <v>604</v>
      </c>
      <c r="AC78" s="202" t="s">
        <v>182</v>
      </c>
      <c r="AD78" s="202" t="s">
        <v>182</v>
      </c>
      <c r="AE78" s="202" t="s">
        <v>182</v>
      </c>
      <c r="AF78" s="202" t="s">
        <v>182</v>
      </c>
      <c r="AG78" s="202" t="s">
        <v>182</v>
      </c>
      <c r="AH78" s="202" t="s">
        <v>182</v>
      </c>
      <c r="AI78" s="202" t="s">
        <v>182</v>
      </c>
      <c r="AJ78" s="202" t="s">
        <v>182</v>
      </c>
      <c r="AK78" s="202" t="s">
        <v>182</v>
      </c>
      <c r="AL78" s="202" t="s">
        <v>182</v>
      </c>
      <c r="AM78" s="202" t="s">
        <v>182</v>
      </c>
      <c r="AN78" s="202" t="s">
        <v>182</v>
      </c>
      <c r="AO78" s="202" t="s">
        <v>182</v>
      </c>
      <c r="AP78" s="202" t="s">
        <v>182</v>
      </c>
      <c r="AQ78" s="202" t="s">
        <v>182</v>
      </c>
      <c r="AR78" s="202" t="s">
        <v>182</v>
      </c>
    </row>
    <row r="79" spans="1:44">
      <c r="A79" s="202" t="s">
        <v>528</v>
      </c>
      <c r="B79" s="202" t="s">
        <v>603</v>
      </c>
      <c r="C79" s="202" t="s">
        <v>604</v>
      </c>
      <c r="D79" s="202" t="s">
        <v>182</v>
      </c>
      <c r="E79" s="202" t="s">
        <v>604</v>
      </c>
      <c r="F79" s="202" t="s">
        <v>182</v>
      </c>
      <c r="G79" s="202" t="s">
        <v>604</v>
      </c>
      <c r="H79" s="202" t="s">
        <v>604</v>
      </c>
      <c r="I79" s="202" t="s">
        <v>604</v>
      </c>
      <c r="J79" s="202" t="s">
        <v>182</v>
      </c>
      <c r="K79" s="202" t="s">
        <v>182</v>
      </c>
      <c r="L79" s="202" t="s">
        <v>604</v>
      </c>
      <c r="M79" s="202" t="s">
        <v>604</v>
      </c>
      <c r="N79" s="202" t="s">
        <v>182</v>
      </c>
      <c r="O79" s="202" t="s">
        <v>182</v>
      </c>
      <c r="P79" s="202" t="s">
        <v>182</v>
      </c>
      <c r="Q79" s="202" t="s">
        <v>604</v>
      </c>
      <c r="R79" s="202" t="s">
        <v>182</v>
      </c>
      <c r="S79" s="202" t="s">
        <v>604</v>
      </c>
      <c r="T79" s="202" t="s">
        <v>182</v>
      </c>
      <c r="U79" s="202" t="s">
        <v>182</v>
      </c>
      <c r="V79" s="202" t="s">
        <v>182</v>
      </c>
      <c r="W79" s="202" t="s">
        <v>182</v>
      </c>
      <c r="X79" s="202" t="s">
        <v>604</v>
      </c>
      <c r="Y79" s="202" t="s">
        <v>182</v>
      </c>
      <c r="Z79" s="202" t="s">
        <v>182</v>
      </c>
      <c r="AA79" s="202" t="s">
        <v>182</v>
      </c>
      <c r="AB79" s="202" t="s">
        <v>182</v>
      </c>
      <c r="AC79" s="202" t="s">
        <v>182</v>
      </c>
      <c r="AD79" s="202" t="s">
        <v>182</v>
      </c>
      <c r="AE79" s="202" t="s">
        <v>182</v>
      </c>
      <c r="AF79" s="202" t="s">
        <v>182</v>
      </c>
      <c r="AG79" s="202" t="s">
        <v>182</v>
      </c>
      <c r="AH79" s="202" t="s">
        <v>182</v>
      </c>
      <c r="AI79" s="202" t="s">
        <v>182</v>
      </c>
      <c r="AJ79" s="202" t="s">
        <v>182</v>
      </c>
      <c r="AK79" s="202" t="s">
        <v>182</v>
      </c>
      <c r="AL79" s="202" t="s">
        <v>182</v>
      </c>
      <c r="AM79" s="202" t="s">
        <v>182</v>
      </c>
      <c r="AN79" s="202" t="s">
        <v>182</v>
      </c>
      <c r="AO79" s="202" t="s">
        <v>182</v>
      </c>
      <c r="AP79" s="202" t="s">
        <v>182</v>
      </c>
      <c r="AQ79" s="202" t="s">
        <v>182</v>
      </c>
      <c r="AR79" s="202" t="s">
        <v>182</v>
      </c>
    </row>
    <row r="80" spans="1:44">
      <c r="A80" s="202" t="s">
        <v>529</v>
      </c>
      <c r="B80" s="202" t="s">
        <v>882</v>
      </c>
      <c r="C80" s="202" t="s">
        <v>182</v>
      </c>
      <c r="D80" s="202" t="s">
        <v>182</v>
      </c>
      <c r="E80" s="202" t="s">
        <v>182</v>
      </c>
      <c r="F80" s="202" t="s">
        <v>182</v>
      </c>
      <c r="G80" s="202" t="s">
        <v>604</v>
      </c>
      <c r="H80" s="202" t="s">
        <v>604</v>
      </c>
      <c r="I80" s="202" t="s">
        <v>182</v>
      </c>
      <c r="J80" s="202" t="s">
        <v>182</v>
      </c>
      <c r="K80" s="202" t="s">
        <v>182</v>
      </c>
      <c r="L80" s="202" t="s">
        <v>604</v>
      </c>
      <c r="M80" s="202" t="s">
        <v>182</v>
      </c>
      <c r="N80" s="202" t="s">
        <v>604</v>
      </c>
      <c r="O80" s="202" t="s">
        <v>182</v>
      </c>
      <c r="P80" s="202" t="s">
        <v>604</v>
      </c>
      <c r="Q80" s="202" t="s">
        <v>604</v>
      </c>
      <c r="R80" s="202" t="s">
        <v>182</v>
      </c>
      <c r="S80" s="202" t="s">
        <v>604</v>
      </c>
      <c r="T80" s="202" t="s">
        <v>604</v>
      </c>
      <c r="U80" s="202" t="s">
        <v>182</v>
      </c>
      <c r="V80" s="202" t="s">
        <v>182</v>
      </c>
      <c r="W80" s="202" t="s">
        <v>182</v>
      </c>
      <c r="X80" s="202" t="s">
        <v>604</v>
      </c>
      <c r="Y80" s="202" t="s">
        <v>604</v>
      </c>
      <c r="Z80" s="202" t="s">
        <v>182</v>
      </c>
      <c r="AA80" s="202" t="s">
        <v>182</v>
      </c>
      <c r="AB80" s="202" t="s">
        <v>182</v>
      </c>
      <c r="AC80" s="202" t="s">
        <v>182</v>
      </c>
      <c r="AD80" s="202" t="s">
        <v>182</v>
      </c>
      <c r="AE80" s="202" t="s">
        <v>182</v>
      </c>
      <c r="AF80" s="202" t="s">
        <v>182</v>
      </c>
      <c r="AG80" s="202" t="s">
        <v>182</v>
      </c>
      <c r="AH80" s="202" t="s">
        <v>182</v>
      </c>
      <c r="AI80" s="202" t="s">
        <v>182</v>
      </c>
      <c r="AJ80" s="202" t="s">
        <v>182</v>
      </c>
      <c r="AK80" s="202" t="s">
        <v>182</v>
      </c>
      <c r="AL80" s="202" t="s">
        <v>182</v>
      </c>
      <c r="AM80" s="202" t="s">
        <v>182</v>
      </c>
      <c r="AN80" s="202" t="s">
        <v>182</v>
      </c>
      <c r="AO80" s="202" t="s">
        <v>182</v>
      </c>
      <c r="AP80" s="202" t="s">
        <v>182</v>
      </c>
      <c r="AQ80" s="202" t="s">
        <v>182</v>
      </c>
      <c r="AR80" s="202" t="s">
        <v>182</v>
      </c>
    </row>
    <row r="81" spans="1:44">
      <c r="A81" s="202" t="s">
        <v>530</v>
      </c>
      <c r="B81" s="202" t="s">
        <v>882</v>
      </c>
      <c r="C81" s="202" t="s">
        <v>604</v>
      </c>
      <c r="D81" s="202" t="s">
        <v>182</v>
      </c>
      <c r="E81" s="202" t="s">
        <v>604</v>
      </c>
      <c r="F81" s="202" t="s">
        <v>182</v>
      </c>
      <c r="G81" s="202" t="s">
        <v>604</v>
      </c>
      <c r="H81" s="202" t="s">
        <v>604</v>
      </c>
      <c r="I81" s="202" t="s">
        <v>604</v>
      </c>
      <c r="J81" s="202" t="s">
        <v>182</v>
      </c>
      <c r="K81" s="202" t="s">
        <v>182</v>
      </c>
      <c r="L81" s="202" t="s">
        <v>604</v>
      </c>
      <c r="M81" s="202" t="s">
        <v>182</v>
      </c>
      <c r="N81" s="202" t="s">
        <v>604</v>
      </c>
      <c r="O81" s="202" t="s">
        <v>182</v>
      </c>
      <c r="P81" s="202" t="s">
        <v>182</v>
      </c>
      <c r="Q81" s="202" t="s">
        <v>604</v>
      </c>
      <c r="R81" s="202" t="s">
        <v>182</v>
      </c>
      <c r="S81" s="202" t="s">
        <v>604</v>
      </c>
      <c r="T81" s="202" t="s">
        <v>604</v>
      </c>
      <c r="U81" s="202" t="s">
        <v>182</v>
      </c>
      <c r="V81" s="202" t="s">
        <v>182</v>
      </c>
      <c r="W81" s="202" t="s">
        <v>182</v>
      </c>
      <c r="X81" s="202" t="s">
        <v>182</v>
      </c>
      <c r="Y81" s="202" t="s">
        <v>182</v>
      </c>
      <c r="Z81" s="202" t="s">
        <v>182</v>
      </c>
      <c r="AA81" s="202" t="s">
        <v>182</v>
      </c>
      <c r="AB81" s="202" t="s">
        <v>182</v>
      </c>
      <c r="AC81" s="202" t="s">
        <v>182</v>
      </c>
      <c r="AD81" s="202" t="s">
        <v>182</v>
      </c>
      <c r="AE81" s="202" t="s">
        <v>182</v>
      </c>
      <c r="AF81" s="202" t="s">
        <v>182</v>
      </c>
      <c r="AG81" s="202" t="s">
        <v>182</v>
      </c>
      <c r="AH81" s="202" t="s">
        <v>182</v>
      </c>
      <c r="AI81" s="202" t="s">
        <v>182</v>
      </c>
      <c r="AJ81" s="202" t="s">
        <v>182</v>
      </c>
      <c r="AK81" s="202" t="s">
        <v>182</v>
      </c>
      <c r="AL81" s="202" t="s">
        <v>182</v>
      </c>
      <c r="AM81" s="202" t="s">
        <v>182</v>
      </c>
      <c r="AN81" s="202" t="s">
        <v>182</v>
      </c>
      <c r="AO81" s="202" t="s">
        <v>182</v>
      </c>
      <c r="AP81" s="202" t="s">
        <v>182</v>
      </c>
      <c r="AQ81" s="202" t="s">
        <v>182</v>
      </c>
      <c r="AR81" s="202" t="s">
        <v>182</v>
      </c>
    </row>
    <row r="82" spans="1:44">
      <c r="A82" s="202" t="s">
        <v>531</v>
      </c>
      <c r="B82" s="202" t="s">
        <v>603</v>
      </c>
      <c r="C82" s="202" t="s">
        <v>604</v>
      </c>
      <c r="D82" s="202" t="s">
        <v>604</v>
      </c>
      <c r="E82" s="202" t="s">
        <v>604</v>
      </c>
      <c r="F82" s="202" t="s">
        <v>182</v>
      </c>
      <c r="G82" s="202" t="s">
        <v>604</v>
      </c>
      <c r="H82" s="202" t="s">
        <v>604</v>
      </c>
      <c r="I82" s="202" t="s">
        <v>604</v>
      </c>
      <c r="J82" s="202" t="s">
        <v>182</v>
      </c>
      <c r="K82" s="202" t="s">
        <v>182</v>
      </c>
      <c r="L82" s="202" t="s">
        <v>604</v>
      </c>
      <c r="M82" s="202" t="s">
        <v>604</v>
      </c>
      <c r="N82" s="202" t="s">
        <v>182</v>
      </c>
      <c r="O82" s="202" t="s">
        <v>182</v>
      </c>
      <c r="P82" s="202" t="s">
        <v>604</v>
      </c>
      <c r="Q82" s="202" t="s">
        <v>604</v>
      </c>
      <c r="R82" s="202" t="s">
        <v>182</v>
      </c>
      <c r="S82" s="202" t="s">
        <v>182</v>
      </c>
      <c r="T82" s="202" t="s">
        <v>182</v>
      </c>
      <c r="U82" s="202" t="s">
        <v>182</v>
      </c>
      <c r="V82" s="202" t="s">
        <v>182</v>
      </c>
      <c r="W82" s="202" t="s">
        <v>182</v>
      </c>
      <c r="X82" s="202" t="s">
        <v>182</v>
      </c>
      <c r="Y82" s="202" t="s">
        <v>182</v>
      </c>
      <c r="Z82" s="202" t="s">
        <v>182</v>
      </c>
      <c r="AA82" s="202" t="s">
        <v>182</v>
      </c>
      <c r="AB82" s="202" t="s">
        <v>182</v>
      </c>
      <c r="AC82" s="202" t="s">
        <v>182</v>
      </c>
      <c r="AD82" s="202" t="s">
        <v>182</v>
      </c>
      <c r="AE82" s="202" t="s">
        <v>182</v>
      </c>
      <c r="AF82" s="202" t="s">
        <v>182</v>
      </c>
      <c r="AG82" s="202" t="s">
        <v>182</v>
      </c>
      <c r="AH82" s="202" t="s">
        <v>182</v>
      </c>
      <c r="AI82" s="202" t="s">
        <v>182</v>
      </c>
      <c r="AJ82" s="202" t="s">
        <v>182</v>
      </c>
      <c r="AK82" s="202" t="s">
        <v>182</v>
      </c>
      <c r="AL82" s="202" t="s">
        <v>182</v>
      </c>
      <c r="AM82" s="202" t="s">
        <v>182</v>
      </c>
      <c r="AN82" s="202" t="s">
        <v>182</v>
      </c>
      <c r="AO82" s="202" t="s">
        <v>182</v>
      </c>
      <c r="AP82" s="202" t="s">
        <v>182</v>
      </c>
      <c r="AQ82" s="202" t="s">
        <v>182</v>
      </c>
      <c r="AR82" s="202" t="s">
        <v>182</v>
      </c>
    </row>
    <row r="83" spans="1:44">
      <c r="A83" s="202" t="s">
        <v>532</v>
      </c>
      <c r="B83" s="202" t="s">
        <v>882</v>
      </c>
      <c r="C83" s="202" t="s">
        <v>182</v>
      </c>
      <c r="D83" s="202" t="s">
        <v>182</v>
      </c>
      <c r="E83" s="202" t="s">
        <v>182</v>
      </c>
      <c r="F83" s="202" t="s">
        <v>182</v>
      </c>
      <c r="G83" s="202" t="s">
        <v>604</v>
      </c>
      <c r="H83" s="202" t="s">
        <v>604</v>
      </c>
      <c r="I83" s="202" t="s">
        <v>182</v>
      </c>
      <c r="J83" s="202" t="s">
        <v>182</v>
      </c>
      <c r="K83" s="202" t="s">
        <v>182</v>
      </c>
      <c r="L83" s="202" t="s">
        <v>604</v>
      </c>
      <c r="M83" s="202" t="s">
        <v>182</v>
      </c>
      <c r="N83" s="202" t="s">
        <v>604</v>
      </c>
      <c r="O83" s="202" t="s">
        <v>182</v>
      </c>
      <c r="P83" s="202" t="s">
        <v>604</v>
      </c>
      <c r="Q83" s="202" t="s">
        <v>604</v>
      </c>
      <c r="R83" s="202" t="s">
        <v>182</v>
      </c>
      <c r="S83" s="202" t="s">
        <v>604</v>
      </c>
      <c r="T83" s="202" t="s">
        <v>604</v>
      </c>
      <c r="U83" s="202" t="s">
        <v>182</v>
      </c>
      <c r="V83" s="202" t="s">
        <v>182</v>
      </c>
      <c r="W83" s="202" t="s">
        <v>182</v>
      </c>
      <c r="X83" s="202" t="s">
        <v>604</v>
      </c>
      <c r="Y83" s="202" t="s">
        <v>604</v>
      </c>
      <c r="Z83" s="202" t="s">
        <v>182</v>
      </c>
      <c r="AA83" s="202" t="s">
        <v>182</v>
      </c>
      <c r="AB83" s="202" t="s">
        <v>182</v>
      </c>
      <c r="AC83" s="202" t="s">
        <v>182</v>
      </c>
      <c r="AD83" s="202" t="s">
        <v>182</v>
      </c>
      <c r="AE83" s="202" t="s">
        <v>182</v>
      </c>
      <c r="AF83" s="202" t="s">
        <v>182</v>
      </c>
      <c r="AG83" s="202" t="s">
        <v>182</v>
      </c>
      <c r="AH83" s="202" t="s">
        <v>182</v>
      </c>
      <c r="AI83" s="202" t="s">
        <v>182</v>
      </c>
      <c r="AJ83" s="202" t="s">
        <v>182</v>
      </c>
      <c r="AK83" s="202" t="s">
        <v>182</v>
      </c>
      <c r="AL83" s="202" t="s">
        <v>182</v>
      </c>
      <c r="AM83" s="202" t="s">
        <v>182</v>
      </c>
      <c r="AN83" s="202" t="s">
        <v>182</v>
      </c>
      <c r="AO83" s="202" t="s">
        <v>182</v>
      </c>
      <c r="AP83" s="202" t="s">
        <v>182</v>
      </c>
      <c r="AQ83" s="202" t="s">
        <v>182</v>
      </c>
      <c r="AR83" s="202" t="s">
        <v>182</v>
      </c>
    </row>
    <row r="84" spans="1:44">
      <c r="A84" s="202" t="s">
        <v>533</v>
      </c>
      <c r="B84" s="202" t="s">
        <v>603</v>
      </c>
      <c r="C84" s="202" t="s">
        <v>604</v>
      </c>
      <c r="D84" s="202" t="s">
        <v>604</v>
      </c>
      <c r="E84" s="202" t="s">
        <v>604</v>
      </c>
      <c r="F84" s="202" t="s">
        <v>182</v>
      </c>
      <c r="G84" s="202" t="s">
        <v>604</v>
      </c>
      <c r="H84" s="202" t="s">
        <v>604</v>
      </c>
      <c r="I84" s="202" t="s">
        <v>604</v>
      </c>
      <c r="J84" s="202" t="s">
        <v>182</v>
      </c>
      <c r="K84" s="202" t="s">
        <v>182</v>
      </c>
      <c r="L84" s="202" t="s">
        <v>604</v>
      </c>
      <c r="M84" s="202" t="s">
        <v>604</v>
      </c>
      <c r="N84" s="202" t="s">
        <v>182</v>
      </c>
      <c r="O84" s="202" t="s">
        <v>182</v>
      </c>
      <c r="P84" s="202" t="s">
        <v>604</v>
      </c>
      <c r="Q84" s="202" t="s">
        <v>604</v>
      </c>
      <c r="R84" s="202" t="s">
        <v>182</v>
      </c>
      <c r="S84" s="202" t="s">
        <v>182</v>
      </c>
      <c r="T84" s="202" t="s">
        <v>182</v>
      </c>
      <c r="U84" s="202" t="s">
        <v>182</v>
      </c>
      <c r="V84" s="202" t="s">
        <v>182</v>
      </c>
      <c r="W84" s="202" t="s">
        <v>182</v>
      </c>
      <c r="X84" s="202" t="s">
        <v>182</v>
      </c>
      <c r="Y84" s="202" t="s">
        <v>182</v>
      </c>
      <c r="Z84" s="202" t="s">
        <v>182</v>
      </c>
      <c r="AA84" s="202" t="s">
        <v>182</v>
      </c>
      <c r="AB84" s="202" t="s">
        <v>182</v>
      </c>
      <c r="AC84" s="202" t="s">
        <v>182</v>
      </c>
      <c r="AD84" s="202" t="s">
        <v>182</v>
      </c>
      <c r="AE84" s="202" t="s">
        <v>182</v>
      </c>
      <c r="AF84" s="202" t="s">
        <v>182</v>
      </c>
      <c r="AG84" s="202" t="s">
        <v>182</v>
      </c>
      <c r="AH84" s="202" t="s">
        <v>182</v>
      </c>
      <c r="AI84" s="202" t="s">
        <v>182</v>
      </c>
      <c r="AJ84" s="202" t="s">
        <v>182</v>
      </c>
      <c r="AK84" s="202" t="s">
        <v>182</v>
      </c>
      <c r="AL84" s="202" t="s">
        <v>182</v>
      </c>
      <c r="AM84" s="202" t="s">
        <v>182</v>
      </c>
      <c r="AN84" s="202" t="s">
        <v>182</v>
      </c>
      <c r="AO84" s="202" t="s">
        <v>182</v>
      </c>
      <c r="AP84" s="202" t="s">
        <v>182</v>
      </c>
      <c r="AQ84" s="202" t="s">
        <v>182</v>
      </c>
      <c r="AR84" s="202" t="s">
        <v>182</v>
      </c>
    </row>
    <row r="85" spans="1:44">
      <c r="A85" s="202" t="s">
        <v>534</v>
      </c>
      <c r="B85" s="202" t="s">
        <v>882</v>
      </c>
      <c r="C85" s="202" t="s">
        <v>604</v>
      </c>
      <c r="D85" s="202" t="s">
        <v>182</v>
      </c>
      <c r="E85" s="202" t="s">
        <v>604</v>
      </c>
      <c r="F85" s="202" t="s">
        <v>182</v>
      </c>
      <c r="G85" s="202" t="s">
        <v>604</v>
      </c>
      <c r="H85" s="202" t="s">
        <v>604</v>
      </c>
      <c r="I85" s="202" t="s">
        <v>604</v>
      </c>
      <c r="J85" s="202" t="s">
        <v>182</v>
      </c>
      <c r="K85" s="202" t="s">
        <v>182</v>
      </c>
      <c r="L85" s="202" t="s">
        <v>604</v>
      </c>
      <c r="M85" s="202" t="s">
        <v>182</v>
      </c>
      <c r="N85" s="202" t="s">
        <v>604</v>
      </c>
      <c r="O85" s="202" t="s">
        <v>182</v>
      </c>
      <c r="P85" s="202" t="s">
        <v>182</v>
      </c>
      <c r="Q85" s="202" t="s">
        <v>604</v>
      </c>
      <c r="R85" s="202" t="s">
        <v>182</v>
      </c>
      <c r="S85" s="202" t="s">
        <v>604</v>
      </c>
      <c r="T85" s="202" t="s">
        <v>604</v>
      </c>
      <c r="U85" s="202" t="s">
        <v>182</v>
      </c>
      <c r="V85" s="202" t="s">
        <v>182</v>
      </c>
      <c r="W85" s="202" t="s">
        <v>182</v>
      </c>
      <c r="X85" s="202" t="s">
        <v>182</v>
      </c>
      <c r="Y85" s="202" t="s">
        <v>182</v>
      </c>
      <c r="Z85" s="202" t="s">
        <v>182</v>
      </c>
      <c r="AA85" s="202" t="s">
        <v>182</v>
      </c>
      <c r="AB85" s="202" t="s">
        <v>182</v>
      </c>
      <c r="AC85" s="202" t="s">
        <v>182</v>
      </c>
      <c r="AD85" s="202" t="s">
        <v>182</v>
      </c>
      <c r="AE85" s="202" t="s">
        <v>182</v>
      </c>
      <c r="AF85" s="202" t="s">
        <v>182</v>
      </c>
      <c r="AG85" s="202" t="s">
        <v>182</v>
      </c>
      <c r="AH85" s="202" t="s">
        <v>182</v>
      </c>
      <c r="AI85" s="202" t="s">
        <v>182</v>
      </c>
      <c r="AJ85" s="202" t="s">
        <v>182</v>
      </c>
      <c r="AK85" s="202" t="s">
        <v>182</v>
      </c>
      <c r="AL85" s="202" t="s">
        <v>182</v>
      </c>
      <c r="AM85" s="202" t="s">
        <v>182</v>
      </c>
      <c r="AN85" s="202" t="s">
        <v>182</v>
      </c>
      <c r="AO85" s="202" t="s">
        <v>182</v>
      </c>
      <c r="AP85" s="202" t="s">
        <v>182</v>
      </c>
      <c r="AQ85" s="202" t="s">
        <v>182</v>
      </c>
      <c r="AR85" s="202" t="s">
        <v>182</v>
      </c>
    </row>
    <row r="86" spans="1:44">
      <c r="A86" s="202" t="s">
        <v>535</v>
      </c>
      <c r="B86" s="202" t="s">
        <v>603</v>
      </c>
      <c r="C86" s="202" t="s">
        <v>604</v>
      </c>
      <c r="D86" s="202" t="s">
        <v>604</v>
      </c>
      <c r="E86" s="202" t="s">
        <v>604</v>
      </c>
      <c r="F86" s="202" t="s">
        <v>182</v>
      </c>
      <c r="G86" s="202" t="s">
        <v>604</v>
      </c>
      <c r="H86" s="202" t="s">
        <v>604</v>
      </c>
      <c r="I86" s="202" t="s">
        <v>604</v>
      </c>
      <c r="J86" s="202" t="s">
        <v>182</v>
      </c>
      <c r="K86" s="202" t="s">
        <v>182</v>
      </c>
      <c r="L86" s="202" t="s">
        <v>604</v>
      </c>
      <c r="M86" s="202" t="s">
        <v>604</v>
      </c>
      <c r="N86" s="202" t="s">
        <v>182</v>
      </c>
      <c r="O86" s="202" t="s">
        <v>182</v>
      </c>
      <c r="P86" s="202" t="s">
        <v>604</v>
      </c>
      <c r="Q86" s="202" t="s">
        <v>604</v>
      </c>
      <c r="R86" s="202" t="s">
        <v>182</v>
      </c>
      <c r="S86" s="202" t="s">
        <v>182</v>
      </c>
      <c r="T86" s="202" t="s">
        <v>182</v>
      </c>
      <c r="U86" s="202" t="s">
        <v>182</v>
      </c>
      <c r="V86" s="202" t="s">
        <v>182</v>
      </c>
      <c r="W86" s="202" t="s">
        <v>182</v>
      </c>
      <c r="X86" s="202" t="s">
        <v>182</v>
      </c>
      <c r="Y86" s="202" t="s">
        <v>182</v>
      </c>
      <c r="Z86" s="202" t="s">
        <v>182</v>
      </c>
      <c r="AA86" s="202" t="s">
        <v>182</v>
      </c>
      <c r="AB86" s="202" t="s">
        <v>182</v>
      </c>
      <c r="AC86" s="202" t="s">
        <v>182</v>
      </c>
      <c r="AD86" s="202" t="s">
        <v>182</v>
      </c>
      <c r="AE86" s="202" t="s">
        <v>182</v>
      </c>
      <c r="AF86" s="202" t="s">
        <v>182</v>
      </c>
      <c r="AG86" s="202" t="s">
        <v>182</v>
      </c>
      <c r="AH86" s="202" t="s">
        <v>182</v>
      </c>
      <c r="AI86" s="202" t="s">
        <v>182</v>
      </c>
      <c r="AJ86" s="202" t="s">
        <v>182</v>
      </c>
      <c r="AK86" s="202" t="s">
        <v>182</v>
      </c>
      <c r="AL86" s="202" t="s">
        <v>182</v>
      </c>
      <c r="AM86" s="202" t="s">
        <v>182</v>
      </c>
      <c r="AN86" s="202" t="s">
        <v>182</v>
      </c>
      <c r="AO86" s="202" t="s">
        <v>182</v>
      </c>
      <c r="AP86" s="202" t="s">
        <v>182</v>
      </c>
      <c r="AQ86" s="202" t="s">
        <v>182</v>
      </c>
      <c r="AR86" s="202" t="s">
        <v>182</v>
      </c>
    </row>
    <row r="87" spans="1:44">
      <c r="A87" s="202" t="s">
        <v>537</v>
      </c>
      <c r="B87" s="202" t="s">
        <v>603</v>
      </c>
      <c r="C87" s="202" t="s">
        <v>604</v>
      </c>
      <c r="D87" s="202" t="s">
        <v>182</v>
      </c>
      <c r="E87" s="202" t="s">
        <v>604</v>
      </c>
      <c r="F87" s="202" t="s">
        <v>182</v>
      </c>
      <c r="G87" s="202" t="s">
        <v>604</v>
      </c>
      <c r="H87" s="202" t="s">
        <v>604</v>
      </c>
      <c r="I87" s="202" t="s">
        <v>604</v>
      </c>
      <c r="J87" s="202" t="s">
        <v>182</v>
      </c>
      <c r="K87" s="202" t="s">
        <v>182</v>
      </c>
      <c r="L87" s="202" t="s">
        <v>604</v>
      </c>
      <c r="M87" s="202" t="s">
        <v>604</v>
      </c>
      <c r="N87" s="202" t="s">
        <v>182</v>
      </c>
      <c r="O87" s="202" t="s">
        <v>182</v>
      </c>
      <c r="P87" s="202" t="s">
        <v>182</v>
      </c>
      <c r="Q87" s="202" t="s">
        <v>604</v>
      </c>
      <c r="R87" s="202" t="s">
        <v>182</v>
      </c>
      <c r="S87" s="202" t="s">
        <v>604</v>
      </c>
      <c r="T87" s="202" t="s">
        <v>182</v>
      </c>
      <c r="U87" s="202" t="s">
        <v>182</v>
      </c>
      <c r="V87" s="202" t="s">
        <v>182</v>
      </c>
      <c r="W87" s="202" t="s">
        <v>182</v>
      </c>
      <c r="X87" s="202" t="s">
        <v>604</v>
      </c>
      <c r="Y87" s="202" t="s">
        <v>182</v>
      </c>
      <c r="Z87" s="202" t="s">
        <v>182</v>
      </c>
      <c r="AA87" s="202" t="s">
        <v>182</v>
      </c>
      <c r="AB87" s="202" t="s">
        <v>182</v>
      </c>
      <c r="AC87" s="202" t="s">
        <v>182</v>
      </c>
      <c r="AD87" s="202" t="s">
        <v>182</v>
      </c>
      <c r="AE87" s="202" t="s">
        <v>182</v>
      </c>
      <c r="AF87" s="202" t="s">
        <v>182</v>
      </c>
      <c r="AG87" s="202" t="s">
        <v>182</v>
      </c>
      <c r="AH87" s="202" t="s">
        <v>182</v>
      </c>
      <c r="AI87" s="202" t="s">
        <v>182</v>
      </c>
      <c r="AJ87" s="202" t="s">
        <v>182</v>
      </c>
      <c r="AK87" s="202" t="s">
        <v>182</v>
      </c>
      <c r="AL87" s="202" t="s">
        <v>182</v>
      </c>
      <c r="AM87" s="202" t="s">
        <v>182</v>
      </c>
      <c r="AN87" s="202" t="s">
        <v>182</v>
      </c>
      <c r="AO87" s="202" t="s">
        <v>182</v>
      </c>
      <c r="AP87" s="202" t="s">
        <v>182</v>
      </c>
      <c r="AQ87" s="202" t="s">
        <v>182</v>
      </c>
      <c r="AR87" s="202" t="s">
        <v>182</v>
      </c>
    </row>
    <row r="88" spans="1:44">
      <c r="A88" s="202" t="s">
        <v>538</v>
      </c>
      <c r="B88" s="202" t="s">
        <v>882</v>
      </c>
      <c r="C88" s="202" t="s">
        <v>604</v>
      </c>
      <c r="D88" s="202" t="s">
        <v>182</v>
      </c>
      <c r="E88" s="202" t="s">
        <v>604</v>
      </c>
      <c r="F88" s="202" t="s">
        <v>182</v>
      </c>
      <c r="G88" s="202" t="s">
        <v>604</v>
      </c>
      <c r="H88" s="202" t="s">
        <v>604</v>
      </c>
      <c r="I88" s="202" t="s">
        <v>604</v>
      </c>
      <c r="J88" s="202" t="s">
        <v>182</v>
      </c>
      <c r="K88" s="202" t="s">
        <v>182</v>
      </c>
      <c r="L88" s="202" t="s">
        <v>604</v>
      </c>
      <c r="M88" s="202" t="s">
        <v>182</v>
      </c>
      <c r="N88" s="202" t="s">
        <v>604</v>
      </c>
      <c r="O88" s="202" t="s">
        <v>182</v>
      </c>
      <c r="P88" s="202" t="s">
        <v>182</v>
      </c>
      <c r="Q88" s="202" t="s">
        <v>604</v>
      </c>
      <c r="R88" s="202" t="s">
        <v>182</v>
      </c>
      <c r="S88" s="202" t="s">
        <v>604</v>
      </c>
      <c r="T88" s="202" t="s">
        <v>604</v>
      </c>
      <c r="U88" s="202" t="s">
        <v>182</v>
      </c>
      <c r="V88" s="202" t="s">
        <v>182</v>
      </c>
      <c r="W88" s="202" t="s">
        <v>182</v>
      </c>
      <c r="X88" s="202" t="s">
        <v>182</v>
      </c>
      <c r="Y88" s="202" t="s">
        <v>182</v>
      </c>
      <c r="Z88" s="202" t="s">
        <v>182</v>
      </c>
      <c r="AA88" s="202" t="s">
        <v>182</v>
      </c>
      <c r="AB88" s="202" t="s">
        <v>182</v>
      </c>
      <c r="AC88" s="202" t="s">
        <v>182</v>
      </c>
      <c r="AD88" s="202" t="s">
        <v>182</v>
      </c>
      <c r="AE88" s="202" t="s">
        <v>182</v>
      </c>
      <c r="AF88" s="202" t="s">
        <v>182</v>
      </c>
      <c r="AG88" s="202" t="s">
        <v>182</v>
      </c>
      <c r="AH88" s="202" t="s">
        <v>182</v>
      </c>
      <c r="AI88" s="202" t="s">
        <v>182</v>
      </c>
      <c r="AJ88" s="202" t="s">
        <v>182</v>
      </c>
      <c r="AK88" s="202" t="s">
        <v>182</v>
      </c>
      <c r="AL88" s="202" t="s">
        <v>182</v>
      </c>
      <c r="AM88" s="202" t="s">
        <v>182</v>
      </c>
      <c r="AN88" s="202" t="s">
        <v>182</v>
      </c>
      <c r="AO88" s="202" t="s">
        <v>182</v>
      </c>
      <c r="AP88" s="202" t="s">
        <v>182</v>
      </c>
      <c r="AQ88" s="202" t="s">
        <v>182</v>
      </c>
      <c r="AR88" s="202" t="s">
        <v>182</v>
      </c>
    </row>
    <row r="89" spans="1:44">
      <c r="A89" s="202" t="s">
        <v>539</v>
      </c>
      <c r="B89" s="202" t="s">
        <v>882</v>
      </c>
      <c r="C89" s="202" t="s">
        <v>182</v>
      </c>
      <c r="D89" s="202" t="s">
        <v>182</v>
      </c>
      <c r="E89" s="202" t="s">
        <v>182</v>
      </c>
      <c r="F89" s="202" t="s">
        <v>182</v>
      </c>
      <c r="G89" s="202" t="s">
        <v>604</v>
      </c>
      <c r="H89" s="202" t="s">
        <v>604</v>
      </c>
      <c r="I89" s="202" t="s">
        <v>182</v>
      </c>
      <c r="J89" s="202" t="s">
        <v>182</v>
      </c>
      <c r="K89" s="202" t="s">
        <v>182</v>
      </c>
      <c r="L89" s="202" t="s">
        <v>604</v>
      </c>
      <c r="M89" s="202" t="s">
        <v>182</v>
      </c>
      <c r="N89" s="202" t="s">
        <v>604</v>
      </c>
      <c r="O89" s="202" t="s">
        <v>182</v>
      </c>
      <c r="P89" s="202" t="s">
        <v>604</v>
      </c>
      <c r="Q89" s="202" t="s">
        <v>604</v>
      </c>
      <c r="R89" s="202" t="s">
        <v>182</v>
      </c>
      <c r="S89" s="202" t="s">
        <v>604</v>
      </c>
      <c r="T89" s="202" t="s">
        <v>604</v>
      </c>
      <c r="U89" s="202" t="s">
        <v>182</v>
      </c>
      <c r="V89" s="202" t="s">
        <v>182</v>
      </c>
      <c r="W89" s="202" t="s">
        <v>182</v>
      </c>
      <c r="X89" s="202" t="s">
        <v>604</v>
      </c>
      <c r="Y89" s="202" t="s">
        <v>604</v>
      </c>
      <c r="Z89" s="202" t="s">
        <v>182</v>
      </c>
      <c r="AA89" s="202" t="s">
        <v>182</v>
      </c>
      <c r="AB89" s="202" t="s">
        <v>182</v>
      </c>
      <c r="AC89" s="202" t="s">
        <v>182</v>
      </c>
      <c r="AD89" s="202" t="s">
        <v>182</v>
      </c>
      <c r="AE89" s="202" t="s">
        <v>182</v>
      </c>
      <c r="AF89" s="202" t="s">
        <v>182</v>
      </c>
      <c r="AG89" s="202" t="s">
        <v>182</v>
      </c>
      <c r="AH89" s="202" t="s">
        <v>182</v>
      </c>
      <c r="AI89" s="202" t="s">
        <v>182</v>
      </c>
      <c r="AJ89" s="202" t="s">
        <v>182</v>
      </c>
      <c r="AK89" s="202" t="s">
        <v>182</v>
      </c>
      <c r="AL89" s="202" t="s">
        <v>182</v>
      </c>
      <c r="AM89" s="202" t="s">
        <v>182</v>
      </c>
      <c r="AN89" s="202" t="s">
        <v>182</v>
      </c>
      <c r="AO89" s="202" t="s">
        <v>182</v>
      </c>
      <c r="AP89" s="202" t="s">
        <v>182</v>
      </c>
      <c r="AQ89" s="202" t="s">
        <v>182</v>
      </c>
      <c r="AR89" s="202" t="s">
        <v>182</v>
      </c>
    </row>
    <row r="90" spans="1:44">
      <c r="A90" s="202" t="s">
        <v>540</v>
      </c>
      <c r="B90" s="202" t="s">
        <v>882</v>
      </c>
      <c r="C90" s="202" t="s">
        <v>182</v>
      </c>
      <c r="D90" s="202" t="s">
        <v>182</v>
      </c>
      <c r="E90" s="202" t="s">
        <v>182</v>
      </c>
      <c r="F90" s="202" t="s">
        <v>182</v>
      </c>
      <c r="G90" s="202" t="s">
        <v>604</v>
      </c>
      <c r="H90" s="202" t="s">
        <v>604</v>
      </c>
      <c r="I90" s="202" t="s">
        <v>182</v>
      </c>
      <c r="J90" s="202" t="s">
        <v>182</v>
      </c>
      <c r="K90" s="202" t="s">
        <v>182</v>
      </c>
      <c r="L90" s="202" t="s">
        <v>604</v>
      </c>
      <c r="M90" s="202" t="s">
        <v>182</v>
      </c>
      <c r="N90" s="202" t="s">
        <v>604</v>
      </c>
      <c r="O90" s="202" t="s">
        <v>182</v>
      </c>
      <c r="P90" s="202" t="s">
        <v>604</v>
      </c>
      <c r="Q90" s="202" t="s">
        <v>604</v>
      </c>
      <c r="R90" s="202" t="s">
        <v>182</v>
      </c>
      <c r="S90" s="202" t="s">
        <v>604</v>
      </c>
      <c r="T90" s="202" t="s">
        <v>604</v>
      </c>
      <c r="U90" s="202" t="s">
        <v>182</v>
      </c>
      <c r="V90" s="202" t="s">
        <v>182</v>
      </c>
      <c r="W90" s="202" t="s">
        <v>182</v>
      </c>
      <c r="X90" s="202" t="s">
        <v>604</v>
      </c>
      <c r="Y90" s="202" t="s">
        <v>604</v>
      </c>
      <c r="Z90" s="202" t="s">
        <v>182</v>
      </c>
      <c r="AA90" s="202" t="s">
        <v>182</v>
      </c>
      <c r="AB90" s="202" t="s">
        <v>182</v>
      </c>
      <c r="AC90" s="202" t="s">
        <v>182</v>
      </c>
      <c r="AD90" s="202" t="s">
        <v>182</v>
      </c>
      <c r="AE90" s="202" t="s">
        <v>182</v>
      </c>
      <c r="AF90" s="202" t="s">
        <v>182</v>
      </c>
      <c r="AG90" s="202" t="s">
        <v>182</v>
      </c>
      <c r="AH90" s="202" t="s">
        <v>182</v>
      </c>
      <c r="AI90" s="202" t="s">
        <v>182</v>
      </c>
      <c r="AJ90" s="202" t="s">
        <v>182</v>
      </c>
      <c r="AK90" s="202" t="s">
        <v>182</v>
      </c>
      <c r="AL90" s="202" t="s">
        <v>182</v>
      </c>
      <c r="AM90" s="202" t="s">
        <v>182</v>
      </c>
      <c r="AN90" s="202" t="s">
        <v>182</v>
      </c>
      <c r="AO90" s="202" t="s">
        <v>182</v>
      </c>
      <c r="AP90" s="202" t="s">
        <v>182</v>
      </c>
      <c r="AQ90" s="202" t="s">
        <v>182</v>
      </c>
      <c r="AR90" s="202" t="s">
        <v>182</v>
      </c>
    </row>
    <row r="91" spans="1:44">
      <c r="A91" s="202" t="s">
        <v>541</v>
      </c>
      <c r="B91" s="202" t="s">
        <v>882</v>
      </c>
      <c r="C91" s="202" t="s">
        <v>182</v>
      </c>
      <c r="D91" s="202" t="s">
        <v>182</v>
      </c>
      <c r="E91" s="202" t="s">
        <v>182</v>
      </c>
      <c r="F91" s="202" t="s">
        <v>182</v>
      </c>
      <c r="G91" s="202" t="s">
        <v>604</v>
      </c>
      <c r="H91" s="202" t="s">
        <v>604</v>
      </c>
      <c r="I91" s="202" t="s">
        <v>182</v>
      </c>
      <c r="J91" s="202" t="s">
        <v>182</v>
      </c>
      <c r="K91" s="202" t="s">
        <v>182</v>
      </c>
      <c r="L91" s="202" t="s">
        <v>604</v>
      </c>
      <c r="M91" s="202" t="s">
        <v>182</v>
      </c>
      <c r="N91" s="202" t="s">
        <v>604</v>
      </c>
      <c r="O91" s="202" t="s">
        <v>182</v>
      </c>
      <c r="P91" s="202" t="s">
        <v>604</v>
      </c>
      <c r="Q91" s="202" t="s">
        <v>604</v>
      </c>
      <c r="R91" s="202" t="s">
        <v>182</v>
      </c>
      <c r="S91" s="202" t="s">
        <v>604</v>
      </c>
      <c r="T91" s="202" t="s">
        <v>604</v>
      </c>
      <c r="U91" s="202" t="s">
        <v>182</v>
      </c>
      <c r="V91" s="202" t="s">
        <v>182</v>
      </c>
      <c r="W91" s="202" t="s">
        <v>182</v>
      </c>
      <c r="X91" s="202" t="s">
        <v>604</v>
      </c>
      <c r="Y91" s="202" t="s">
        <v>604</v>
      </c>
      <c r="Z91" s="202" t="s">
        <v>182</v>
      </c>
      <c r="AA91" s="202" t="s">
        <v>182</v>
      </c>
      <c r="AB91" s="202" t="s">
        <v>182</v>
      </c>
      <c r="AC91" s="202" t="s">
        <v>182</v>
      </c>
      <c r="AD91" s="202" t="s">
        <v>182</v>
      </c>
      <c r="AE91" s="202" t="s">
        <v>182</v>
      </c>
      <c r="AF91" s="202" t="s">
        <v>182</v>
      </c>
      <c r="AG91" s="202" t="s">
        <v>182</v>
      </c>
      <c r="AH91" s="202" t="s">
        <v>182</v>
      </c>
      <c r="AI91" s="202" t="s">
        <v>182</v>
      </c>
      <c r="AJ91" s="202" t="s">
        <v>182</v>
      </c>
      <c r="AK91" s="202" t="s">
        <v>182</v>
      </c>
      <c r="AL91" s="202" t="s">
        <v>182</v>
      </c>
      <c r="AM91" s="202" t="s">
        <v>182</v>
      </c>
      <c r="AN91" s="202" t="s">
        <v>182</v>
      </c>
      <c r="AO91" s="202" t="s">
        <v>182</v>
      </c>
      <c r="AP91" s="202" t="s">
        <v>182</v>
      </c>
      <c r="AQ91" s="202" t="s">
        <v>182</v>
      </c>
      <c r="AR91" s="202" t="s">
        <v>182</v>
      </c>
    </row>
    <row r="92" spans="1:44">
      <c r="A92" s="202" t="s">
        <v>542</v>
      </c>
      <c r="B92" s="202" t="s">
        <v>603</v>
      </c>
      <c r="C92" s="202" t="s">
        <v>604</v>
      </c>
      <c r="D92" s="202" t="s">
        <v>604</v>
      </c>
      <c r="E92" s="202" t="s">
        <v>604</v>
      </c>
      <c r="F92" s="202" t="s">
        <v>182</v>
      </c>
      <c r="G92" s="202" t="s">
        <v>604</v>
      </c>
      <c r="H92" s="202" t="s">
        <v>604</v>
      </c>
      <c r="I92" s="202" t="s">
        <v>604</v>
      </c>
      <c r="J92" s="202" t="s">
        <v>182</v>
      </c>
      <c r="K92" s="202" t="s">
        <v>182</v>
      </c>
      <c r="L92" s="202" t="s">
        <v>604</v>
      </c>
      <c r="M92" s="202" t="s">
        <v>604</v>
      </c>
      <c r="N92" s="202" t="s">
        <v>604</v>
      </c>
      <c r="O92" s="202" t="s">
        <v>182</v>
      </c>
      <c r="P92" s="202" t="s">
        <v>604</v>
      </c>
      <c r="Q92" s="202" t="s">
        <v>182</v>
      </c>
      <c r="R92" s="202" t="s">
        <v>182</v>
      </c>
      <c r="S92" s="202" t="s">
        <v>182</v>
      </c>
      <c r="T92" s="202" t="s">
        <v>182</v>
      </c>
      <c r="U92" s="202" t="s">
        <v>182</v>
      </c>
      <c r="V92" s="202" t="s">
        <v>182</v>
      </c>
      <c r="W92" s="202" t="s">
        <v>182</v>
      </c>
      <c r="X92" s="202" t="s">
        <v>182</v>
      </c>
      <c r="Y92" s="202" t="s">
        <v>182</v>
      </c>
      <c r="Z92" s="202" t="s">
        <v>182</v>
      </c>
      <c r="AA92" s="202" t="s">
        <v>182</v>
      </c>
      <c r="AB92" s="202" t="s">
        <v>182</v>
      </c>
      <c r="AC92" s="202" t="s">
        <v>182</v>
      </c>
      <c r="AD92" s="202" t="s">
        <v>182</v>
      </c>
      <c r="AE92" s="202" t="s">
        <v>182</v>
      </c>
      <c r="AF92" s="202" t="s">
        <v>182</v>
      </c>
      <c r="AG92" s="202" t="s">
        <v>182</v>
      </c>
      <c r="AH92" s="202" t="s">
        <v>182</v>
      </c>
      <c r="AI92" s="202" t="s">
        <v>182</v>
      </c>
      <c r="AJ92" s="202" t="s">
        <v>182</v>
      </c>
      <c r="AK92" s="202" t="s">
        <v>182</v>
      </c>
      <c r="AL92" s="202" t="s">
        <v>182</v>
      </c>
      <c r="AM92" s="202" t="s">
        <v>182</v>
      </c>
      <c r="AN92" s="202" t="s">
        <v>182</v>
      </c>
      <c r="AO92" s="202" t="s">
        <v>182</v>
      </c>
      <c r="AP92" s="202" t="s">
        <v>182</v>
      </c>
      <c r="AQ92" s="202" t="s">
        <v>182</v>
      </c>
      <c r="AR92" s="202" t="s">
        <v>182</v>
      </c>
    </row>
    <row r="93" spans="1:44">
      <c r="A93" s="202" t="s">
        <v>543</v>
      </c>
      <c r="B93" s="202" t="s">
        <v>882</v>
      </c>
      <c r="C93" s="202" t="s">
        <v>604</v>
      </c>
      <c r="D93" s="202" t="s">
        <v>604</v>
      </c>
      <c r="E93" s="202" t="s">
        <v>182</v>
      </c>
      <c r="F93" s="202" t="s">
        <v>182</v>
      </c>
      <c r="G93" s="202" t="s">
        <v>604</v>
      </c>
      <c r="H93" s="202" t="s">
        <v>604</v>
      </c>
      <c r="I93" s="202" t="s">
        <v>182</v>
      </c>
      <c r="J93" s="202" t="s">
        <v>182</v>
      </c>
      <c r="K93" s="202" t="s">
        <v>182</v>
      </c>
      <c r="L93" s="202" t="s">
        <v>182</v>
      </c>
      <c r="M93" s="202" t="s">
        <v>182</v>
      </c>
      <c r="N93" s="202" t="s">
        <v>182</v>
      </c>
      <c r="O93" s="202" t="s">
        <v>182</v>
      </c>
      <c r="P93" s="202" t="s">
        <v>182</v>
      </c>
      <c r="Q93" s="202" t="s">
        <v>182</v>
      </c>
      <c r="R93" s="202" t="s">
        <v>182</v>
      </c>
      <c r="S93" s="202" t="s">
        <v>604</v>
      </c>
      <c r="T93" s="202" t="s">
        <v>182</v>
      </c>
      <c r="U93" s="202" t="s">
        <v>182</v>
      </c>
      <c r="V93" s="202" t="s">
        <v>182</v>
      </c>
      <c r="W93" s="202" t="s">
        <v>604</v>
      </c>
      <c r="X93" s="202" t="s">
        <v>604</v>
      </c>
      <c r="Y93" s="202" t="s">
        <v>182</v>
      </c>
      <c r="Z93" s="202" t="s">
        <v>182</v>
      </c>
      <c r="AA93" s="202" t="s">
        <v>182</v>
      </c>
      <c r="AB93" s="202" t="s">
        <v>182</v>
      </c>
      <c r="AC93" s="202" t="s">
        <v>182</v>
      </c>
      <c r="AD93" s="202" t="s">
        <v>182</v>
      </c>
      <c r="AE93" s="202" t="s">
        <v>182</v>
      </c>
      <c r="AF93" s="202" t="s">
        <v>182</v>
      </c>
      <c r="AG93" s="202" t="s">
        <v>182</v>
      </c>
      <c r="AH93" s="202" t="s">
        <v>182</v>
      </c>
      <c r="AI93" s="202" t="s">
        <v>182</v>
      </c>
      <c r="AJ93" s="202" t="s">
        <v>182</v>
      </c>
      <c r="AK93" s="202" t="s">
        <v>182</v>
      </c>
      <c r="AL93" s="202" t="s">
        <v>182</v>
      </c>
      <c r="AM93" s="202" t="s">
        <v>182</v>
      </c>
      <c r="AN93" s="202" t="s">
        <v>182</v>
      </c>
      <c r="AO93" s="202" t="s">
        <v>182</v>
      </c>
      <c r="AP93" s="202" t="s">
        <v>182</v>
      </c>
      <c r="AQ93" s="202" t="s">
        <v>182</v>
      </c>
      <c r="AR93" s="202" t="s">
        <v>182</v>
      </c>
    </row>
    <row r="94" spans="1:44">
      <c r="A94" s="202" t="s">
        <v>544</v>
      </c>
      <c r="B94" s="202" t="s">
        <v>882</v>
      </c>
      <c r="C94" s="202" t="s">
        <v>604</v>
      </c>
      <c r="D94" s="202" t="s">
        <v>182</v>
      </c>
      <c r="E94" s="202" t="s">
        <v>604</v>
      </c>
      <c r="F94" s="202" t="s">
        <v>182</v>
      </c>
      <c r="G94" s="202" t="s">
        <v>604</v>
      </c>
      <c r="H94" s="202" t="s">
        <v>604</v>
      </c>
      <c r="I94" s="202" t="s">
        <v>604</v>
      </c>
      <c r="J94" s="202" t="s">
        <v>182</v>
      </c>
      <c r="K94" s="202" t="s">
        <v>182</v>
      </c>
      <c r="L94" s="202" t="s">
        <v>604</v>
      </c>
      <c r="M94" s="202" t="s">
        <v>182</v>
      </c>
      <c r="N94" s="202" t="s">
        <v>604</v>
      </c>
      <c r="O94" s="202" t="s">
        <v>182</v>
      </c>
      <c r="P94" s="202" t="s">
        <v>182</v>
      </c>
      <c r="Q94" s="202" t="s">
        <v>604</v>
      </c>
      <c r="R94" s="202" t="s">
        <v>182</v>
      </c>
      <c r="S94" s="202" t="s">
        <v>604</v>
      </c>
      <c r="T94" s="202" t="s">
        <v>604</v>
      </c>
      <c r="U94" s="202" t="s">
        <v>182</v>
      </c>
      <c r="V94" s="202" t="s">
        <v>182</v>
      </c>
      <c r="W94" s="202" t="s">
        <v>182</v>
      </c>
      <c r="X94" s="202" t="s">
        <v>182</v>
      </c>
      <c r="Y94" s="202" t="s">
        <v>182</v>
      </c>
      <c r="Z94" s="202" t="s">
        <v>182</v>
      </c>
      <c r="AA94" s="202" t="s">
        <v>182</v>
      </c>
      <c r="AB94" s="202" t="s">
        <v>182</v>
      </c>
      <c r="AC94" s="202" t="s">
        <v>182</v>
      </c>
      <c r="AD94" s="202" t="s">
        <v>182</v>
      </c>
      <c r="AE94" s="202" t="s">
        <v>182</v>
      </c>
      <c r="AF94" s="202" t="s">
        <v>182</v>
      </c>
      <c r="AG94" s="202" t="s">
        <v>182</v>
      </c>
      <c r="AH94" s="202" t="s">
        <v>182</v>
      </c>
      <c r="AI94" s="202" t="s">
        <v>182</v>
      </c>
      <c r="AJ94" s="202" t="s">
        <v>182</v>
      </c>
      <c r="AK94" s="202" t="s">
        <v>182</v>
      </c>
      <c r="AL94" s="202" t="s">
        <v>182</v>
      </c>
      <c r="AM94" s="202" t="s">
        <v>182</v>
      </c>
      <c r="AN94" s="202" t="s">
        <v>182</v>
      </c>
      <c r="AO94" s="202" t="s">
        <v>182</v>
      </c>
      <c r="AP94" s="202" t="s">
        <v>182</v>
      </c>
      <c r="AQ94" s="202" t="s">
        <v>182</v>
      </c>
      <c r="AR94" s="202" t="s">
        <v>182</v>
      </c>
    </row>
    <row r="95" spans="1:44">
      <c r="A95" s="202" t="s">
        <v>545</v>
      </c>
      <c r="B95" s="202" t="s">
        <v>882</v>
      </c>
      <c r="C95" s="202" t="s">
        <v>182</v>
      </c>
      <c r="D95" s="202" t="s">
        <v>182</v>
      </c>
      <c r="E95" s="202" t="s">
        <v>182</v>
      </c>
      <c r="F95" s="202" t="s">
        <v>182</v>
      </c>
      <c r="G95" s="202" t="s">
        <v>604</v>
      </c>
      <c r="H95" s="202" t="s">
        <v>604</v>
      </c>
      <c r="I95" s="202" t="s">
        <v>182</v>
      </c>
      <c r="J95" s="202" t="s">
        <v>182</v>
      </c>
      <c r="K95" s="202" t="s">
        <v>182</v>
      </c>
      <c r="L95" s="202" t="s">
        <v>604</v>
      </c>
      <c r="M95" s="202" t="s">
        <v>182</v>
      </c>
      <c r="N95" s="202" t="s">
        <v>604</v>
      </c>
      <c r="O95" s="202" t="s">
        <v>182</v>
      </c>
      <c r="P95" s="202" t="s">
        <v>604</v>
      </c>
      <c r="Q95" s="202" t="s">
        <v>604</v>
      </c>
      <c r="R95" s="202" t="s">
        <v>182</v>
      </c>
      <c r="S95" s="202" t="s">
        <v>604</v>
      </c>
      <c r="T95" s="202" t="s">
        <v>604</v>
      </c>
      <c r="U95" s="202" t="s">
        <v>182</v>
      </c>
      <c r="V95" s="202" t="s">
        <v>182</v>
      </c>
      <c r="W95" s="202" t="s">
        <v>182</v>
      </c>
      <c r="X95" s="202" t="s">
        <v>604</v>
      </c>
      <c r="Y95" s="202" t="s">
        <v>604</v>
      </c>
      <c r="Z95" s="202" t="s">
        <v>182</v>
      </c>
      <c r="AA95" s="202" t="s">
        <v>182</v>
      </c>
      <c r="AB95" s="202" t="s">
        <v>182</v>
      </c>
      <c r="AC95" s="202" t="s">
        <v>182</v>
      </c>
      <c r="AD95" s="202" t="s">
        <v>182</v>
      </c>
      <c r="AE95" s="202" t="s">
        <v>182</v>
      </c>
      <c r="AF95" s="202" t="s">
        <v>182</v>
      </c>
      <c r="AG95" s="202" t="s">
        <v>182</v>
      </c>
      <c r="AH95" s="202" t="s">
        <v>182</v>
      </c>
      <c r="AI95" s="202" t="s">
        <v>182</v>
      </c>
      <c r="AJ95" s="202" t="s">
        <v>182</v>
      </c>
      <c r="AK95" s="202" t="s">
        <v>182</v>
      </c>
      <c r="AL95" s="202" t="s">
        <v>182</v>
      </c>
      <c r="AM95" s="202" t="s">
        <v>182</v>
      </c>
      <c r="AN95" s="202" t="s">
        <v>182</v>
      </c>
      <c r="AO95" s="202" t="s">
        <v>182</v>
      </c>
      <c r="AP95" s="202" t="s">
        <v>182</v>
      </c>
      <c r="AQ95" s="202" t="s">
        <v>182</v>
      </c>
      <c r="AR95" s="202" t="s">
        <v>182</v>
      </c>
    </row>
    <row r="96" spans="1:44">
      <c r="A96" s="202" t="s">
        <v>546</v>
      </c>
      <c r="B96" s="202" t="s">
        <v>882</v>
      </c>
      <c r="C96" s="202" t="s">
        <v>604</v>
      </c>
      <c r="D96" s="202" t="s">
        <v>604</v>
      </c>
      <c r="E96" s="202" t="s">
        <v>182</v>
      </c>
      <c r="F96" s="202" t="s">
        <v>182</v>
      </c>
      <c r="G96" s="202" t="s">
        <v>604</v>
      </c>
      <c r="H96" s="202" t="s">
        <v>604</v>
      </c>
      <c r="I96" s="202" t="s">
        <v>182</v>
      </c>
      <c r="J96" s="202" t="s">
        <v>182</v>
      </c>
      <c r="K96" s="202" t="s">
        <v>182</v>
      </c>
      <c r="L96" s="202" t="s">
        <v>182</v>
      </c>
      <c r="M96" s="202" t="s">
        <v>182</v>
      </c>
      <c r="N96" s="202" t="s">
        <v>182</v>
      </c>
      <c r="O96" s="202" t="s">
        <v>182</v>
      </c>
      <c r="P96" s="202" t="s">
        <v>182</v>
      </c>
      <c r="Q96" s="202" t="s">
        <v>182</v>
      </c>
      <c r="R96" s="202" t="s">
        <v>182</v>
      </c>
      <c r="S96" s="202" t="s">
        <v>604</v>
      </c>
      <c r="T96" s="202" t="s">
        <v>182</v>
      </c>
      <c r="U96" s="202" t="s">
        <v>182</v>
      </c>
      <c r="V96" s="202" t="s">
        <v>182</v>
      </c>
      <c r="W96" s="202" t="s">
        <v>604</v>
      </c>
      <c r="X96" s="202" t="s">
        <v>604</v>
      </c>
      <c r="Y96" s="202" t="s">
        <v>182</v>
      </c>
      <c r="Z96" s="202" t="s">
        <v>182</v>
      </c>
      <c r="AA96" s="202" t="s">
        <v>182</v>
      </c>
      <c r="AB96" s="202" t="s">
        <v>182</v>
      </c>
      <c r="AC96" s="202" t="s">
        <v>182</v>
      </c>
      <c r="AD96" s="202" t="s">
        <v>182</v>
      </c>
      <c r="AE96" s="202" t="s">
        <v>182</v>
      </c>
      <c r="AF96" s="202" t="s">
        <v>182</v>
      </c>
      <c r="AG96" s="202" t="s">
        <v>182</v>
      </c>
      <c r="AH96" s="202" t="s">
        <v>182</v>
      </c>
      <c r="AI96" s="202" t="s">
        <v>182</v>
      </c>
      <c r="AJ96" s="202" t="s">
        <v>182</v>
      </c>
      <c r="AK96" s="202" t="s">
        <v>182</v>
      </c>
      <c r="AL96" s="202" t="s">
        <v>182</v>
      </c>
      <c r="AM96" s="202" t="s">
        <v>182</v>
      </c>
      <c r="AN96" s="202" t="s">
        <v>182</v>
      </c>
      <c r="AO96" s="202" t="s">
        <v>182</v>
      </c>
      <c r="AP96" s="202" t="s">
        <v>182</v>
      </c>
      <c r="AQ96" s="202" t="s">
        <v>182</v>
      </c>
      <c r="AR96" s="202" t="s">
        <v>182</v>
      </c>
    </row>
    <row r="97" spans="1:44">
      <c r="A97" s="202" t="s">
        <v>547</v>
      </c>
      <c r="B97" s="202" t="s">
        <v>882</v>
      </c>
      <c r="C97" s="202" t="s">
        <v>182</v>
      </c>
      <c r="D97" s="202" t="s">
        <v>182</v>
      </c>
      <c r="E97" s="202" t="s">
        <v>182</v>
      </c>
      <c r="F97" s="202" t="s">
        <v>182</v>
      </c>
      <c r="G97" s="202" t="s">
        <v>604</v>
      </c>
      <c r="H97" s="202" t="s">
        <v>604</v>
      </c>
      <c r="I97" s="202" t="s">
        <v>182</v>
      </c>
      <c r="J97" s="202" t="s">
        <v>182</v>
      </c>
      <c r="K97" s="202" t="s">
        <v>182</v>
      </c>
      <c r="L97" s="202" t="s">
        <v>604</v>
      </c>
      <c r="M97" s="202" t="s">
        <v>182</v>
      </c>
      <c r="N97" s="202" t="s">
        <v>604</v>
      </c>
      <c r="O97" s="202" t="s">
        <v>182</v>
      </c>
      <c r="P97" s="202" t="s">
        <v>604</v>
      </c>
      <c r="Q97" s="202" t="s">
        <v>604</v>
      </c>
      <c r="R97" s="202" t="s">
        <v>182</v>
      </c>
      <c r="S97" s="202" t="s">
        <v>604</v>
      </c>
      <c r="T97" s="202" t="s">
        <v>604</v>
      </c>
      <c r="U97" s="202" t="s">
        <v>182</v>
      </c>
      <c r="V97" s="202" t="s">
        <v>182</v>
      </c>
      <c r="W97" s="202" t="s">
        <v>182</v>
      </c>
      <c r="X97" s="202" t="s">
        <v>604</v>
      </c>
      <c r="Y97" s="202" t="s">
        <v>604</v>
      </c>
      <c r="Z97" s="202" t="s">
        <v>182</v>
      </c>
      <c r="AA97" s="202" t="s">
        <v>182</v>
      </c>
      <c r="AB97" s="202" t="s">
        <v>182</v>
      </c>
      <c r="AC97" s="202" t="s">
        <v>182</v>
      </c>
      <c r="AD97" s="202" t="s">
        <v>182</v>
      </c>
      <c r="AE97" s="202" t="s">
        <v>182</v>
      </c>
      <c r="AF97" s="202" t="s">
        <v>182</v>
      </c>
      <c r="AG97" s="202" t="s">
        <v>182</v>
      </c>
      <c r="AH97" s="202" t="s">
        <v>182</v>
      </c>
      <c r="AI97" s="202" t="s">
        <v>182</v>
      </c>
      <c r="AJ97" s="202" t="s">
        <v>182</v>
      </c>
      <c r="AK97" s="202" t="s">
        <v>182</v>
      </c>
      <c r="AL97" s="202" t="s">
        <v>182</v>
      </c>
      <c r="AM97" s="202" t="s">
        <v>182</v>
      </c>
      <c r="AN97" s="202" t="s">
        <v>182</v>
      </c>
      <c r="AO97" s="202" t="s">
        <v>182</v>
      </c>
      <c r="AP97" s="202" t="s">
        <v>182</v>
      </c>
      <c r="AQ97" s="202" t="s">
        <v>182</v>
      </c>
      <c r="AR97" s="202" t="s">
        <v>182</v>
      </c>
    </row>
    <row r="98" spans="1:44">
      <c r="A98" s="202" t="s">
        <v>548</v>
      </c>
      <c r="B98" s="202" t="s">
        <v>603</v>
      </c>
      <c r="C98" s="202" t="s">
        <v>604</v>
      </c>
      <c r="D98" s="202" t="s">
        <v>604</v>
      </c>
      <c r="E98" s="202" t="s">
        <v>604</v>
      </c>
      <c r="F98" s="202" t="s">
        <v>182</v>
      </c>
      <c r="G98" s="202" t="s">
        <v>604</v>
      </c>
      <c r="H98" s="202" t="s">
        <v>604</v>
      </c>
      <c r="I98" s="202" t="s">
        <v>604</v>
      </c>
      <c r="J98" s="202" t="s">
        <v>182</v>
      </c>
      <c r="K98" s="202" t="s">
        <v>182</v>
      </c>
      <c r="L98" s="202" t="s">
        <v>604</v>
      </c>
      <c r="M98" s="202" t="s">
        <v>604</v>
      </c>
      <c r="N98" s="202" t="s">
        <v>182</v>
      </c>
      <c r="O98" s="202" t="s">
        <v>182</v>
      </c>
      <c r="P98" s="202" t="s">
        <v>604</v>
      </c>
      <c r="Q98" s="202" t="s">
        <v>604</v>
      </c>
      <c r="R98" s="202" t="s">
        <v>182</v>
      </c>
      <c r="S98" s="202" t="s">
        <v>182</v>
      </c>
      <c r="T98" s="202" t="s">
        <v>182</v>
      </c>
      <c r="U98" s="202" t="s">
        <v>182</v>
      </c>
      <c r="V98" s="202" t="s">
        <v>182</v>
      </c>
      <c r="W98" s="202" t="s">
        <v>182</v>
      </c>
      <c r="X98" s="202" t="s">
        <v>182</v>
      </c>
      <c r="Y98" s="202" t="s">
        <v>182</v>
      </c>
      <c r="Z98" s="202" t="s">
        <v>182</v>
      </c>
      <c r="AA98" s="202" t="s">
        <v>182</v>
      </c>
      <c r="AB98" s="202" t="s">
        <v>182</v>
      </c>
      <c r="AC98" s="202" t="s">
        <v>182</v>
      </c>
      <c r="AD98" s="202" t="s">
        <v>182</v>
      </c>
      <c r="AE98" s="202" t="s">
        <v>182</v>
      </c>
      <c r="AF98" s="202" t="s">
        <v>182</v>
      </c>
      <c r="AG98" s="202" t="s">
        <v>182</v>
      </c>
      <c r="AH98" s="202" t="s">
        <v>182</v>
      </c>
      <c r="AI98" s="202" t="s">
        <v>182</v>
      </c>
      <c r="AJ98" s="202" t="s">
        <v>182</v>
      </c>
      <c r="AK98" s="202" t="s">
        <v>182</v>
      </c>
      <c r="AL98" s="202" t="s">
        <v>182</v>
      </c>
      <c r="AM98" s="202" t="s">
        <v>182</v>
      </c>
      <c r="AN98" s="202" t="s">
        <v>182</v>
      </c>
      <c r="AO98" s="202" t="s">
        <v>182</v>
      </c>
      <c r="AP98" s="202" t="s">
        <v>182</v>
      </c>
      <c r="AQ98" s="202" t="s">
        <v>182</v>
      </c>
      <c r="AR98" s="202" t="s">
        <v>182</v>
      </c>
    </row>
    <row r="99" spans="1:44">
      <c r="A99" s="202" t="s">
        <v>550</v>
      </c>
      <c r="B99" s="202" t="s">
        <v>882</v>
      </c>
      <c r="C99" s="202" t="s">
        <v>604</v>
      </c>
      <c r="D99" s="202" t="s">
        <v>182</v>
      </c>
      <c r="E99" s="202" t="s">
        <v>604</v>
      </c>
      <c r="F99" s="202" t="s">
        <v>182</v>
      </c>
      <c r="G99" s="202" t="s">
        <v>604</v>
      </c>
      <c r="H99" s="202" t="s">
        <v>604</v>
      </c>
      <c r="I99" s="202" t="s">
        <v>604</v>
      </c>
      <c r="J99" s="202" t="s">
        <v>182</v>
      </c>
      <c r="K99" s="202" t="s">
        <v>182</v>
      </c>
      <c r="L99" s="202" t="s">
        <v>604</v>
      </c>
      <c r="M99" s="202" t="s">
        <v>182</v>
      </c>
      <c r="N99" s="202" t="s">
        <v>604</v>
      </c>
      <c r="O99" s="202" t="s">
        <v>182</v>
      </c>
      <c r="P99" s="202" t="s">
        <v>182</v>
      </c>
      <c r="Q99" s="202" t="s">
        <v>604</v>
      </c>
      <c r="R99" s="202" t="s">
        <v>182</v>
      </c>
      <c r="S99" s="202" t="s">
        <v>604</v>
      </c>
      <c r="T99" s="202" t="s">
        <v>604</v>
      </c>
      <c r="U99" s="202" t="s">
        <v>182</v>
      </c>
      <c r="V99" s="202" t="s">
        <v>182</v>
      </c>
      <c r="W99" s="202" t="s">
        <v>182</v>
      </c>
      <c r="X99" s="202" t="s">
        <v>182</v>
      </c>
      <c r="Y99" s="202" t="s">
        <v>182</v>
      </c>
      <c r="Z99" s="202" t="s">
        <v>182</v>
      </c>
      <c r="AA99" s="202" t="s">
        <v>182</v>
      </c>
      <c r="AB99" s="202" t="s">
        <v>182</v>
      </c>
      <c r="AC99" s="202" t="s">
        <v>182</v>
      </c>
      <c r="AD99" s="202" t="s">
        <v>182</v>
      </c>
      <c r="AE99" s="202" t="s">
        <v>182</v>
      </c>
      <c r="AF99" s="202" t="s">
        <v>182</v>
      </c>
      <c r="AG99" s="202" t="s">
        <v>182</v>
      </c>
      <c r="AH99" s="202" t="s">
        <v>182</v>
      </c>
      <c r="AI99" s="202" t="s">
        <v>182</v>
      </c>
      <c r="AJ99" s="202" t="s">
        <v>182</v>
      </c>
      <c r="AK99" s="202" t="s">
        <v>182</v>
      </c>
      <c r="AL99" s="202" t="s">
        <v>182</v>
      </c>
      <c r="AM99" s="202" t="s">
        <v>182</v>
      </c>
      <c r="AN99" s="202" t="s">
        <v>182</v>
      </c>
      <c r="AO99" s="202" t="s">
        <v>182</v>
      </c>
      <c r="AP99" s="202" t="s">
        <v>182</v>
      </c>
      <c r="AQ99" s="202" t="s">
        <v>182</v>
      </c>
      <c r="AR99" s="202" t="s">
        <v>182</v>
      </c>
    </row>
    <row r="100" spans="1:44">
      <c r="A100" s="202" t="s">
        <v>551</v>
      </c>
      <c r="B100" s="202" t="s">
        <v>882</v>
      </c>
      <c r="C100" s="202" t="s">
        <v>604</v>
      </c>
      <c r="D100" s="202" t="s">
        <v>182</v>
      </c>
      <c r="E100" s="202" t="s">
        <v>604</v>
      </c>
      <c r="F100" s="202" t="s">
        <v>182</v>
      </c>
      <c r="G100" s="202" t="s">
        <v>604</v>
      </c>
      <c r="H100" s="202" t="s">
        <v>604</v>
      </c>
      <c r="I100" s="202" t="s">
        <v>604</v>
      </c>
      <c r="J100" s="202" t="s">
        <v>182</v>
      </c>
      <c r="K100" s="202" t="s">
        <v>182</v>
      </c>
      <c r="L100" s="202" t="s">
        <v>604</v>
      </c>
      <c r="M100" s="202" t="s">
        <v>182</v>
      </c>
      <c r="N100" s="202" t="s">
        <v>604</v>
      </c>
      <c r="O100" s="202" t="s">
        <v>182</v>
      </c>
      <c r="P100" s="202" t="s">
        <v>182</v>
      </c>
      <c r="Q100" s="202" t="s">
        <v>604</v>
      </c>
      <c r="R100" s="202" t="s">
        <v>182</v>
      </c>
      <c r="S100" s="202" t="s">
        <v>604</v>
      </c>
      <c r="T100" s="202" t="s">
        <v>604</v>
      </c>
      <c r="U100" s="202" t="s">
        <v>182</v>
      </c>
      <c r="V100" s="202" t="s">
        <v>182</v>
      </c>
      <c r="W100" s="202" t="s">
        <v>182</v>
      </c>
      <c r="X100" s="202" t="s">
        <v>182</v>
      </c>
      <c r="Y100" s="202" t="s">
        <v>182</v>
      </c>
      <c r="Z100" s="202" t="s">
        <v>182</v>
      </c>
      <c r="AA100" s="202" t="s">
        <v>182</v>
      </c>
      <c r="AB100" s="202" t="s">
        <v>182</v>
      </c>
      <c r="AC100" s="202" t="s">
        <v>182</v>
      </c>
      <c r="AD100" s="202" t="s">
        <v>182</v>
      </c>
      <c r="AE100" s="202" t="s">
        <v>182</v>
      </c>
      <c r="AF100" s="202" t="s">
        <v>182</v>
      </c>
      <c r="AG100" s="202" t="s">
        <v>182</v>
      </c>
      <c r="AH100" s="202" t="s">
        <v>182</v>
      </c>
      <c r="AI100" s="202" t="s">
        <v>182</v>
      </c>
      <c r="AJ100" s="202" t="s">
        <v>182</v>
      </c>
      <c r="AK100" s="202" t="s">
        <v>182</v>
      </c>
      <c r="AL100" s="202" t="s">
        <v>182</v>
      </c>
      <c r="AM100" s="202" t="s">
        <v>182</v>
      </c>
      <c r="AN100" s="202" t="s">
        <v>182</v>
      </c>
      <c r="AO100" s="202" t="s">
        <v>182</v>
      </c>
      <c r="AP100" s="202" t="s">
        <v>182</v>
      </c>
      <c r="AQ100" s="202" t="s">
        <v>182</v>
      </c>
      <c r="AR100" s="202" t="s">
        <v>182</v>
      </c>
    </row>
    <row r="101" spans="1:44">
      <c r="A101" s="202" t="s">
        <v>552</v>
      </c>
      <c r="B101" s="202" t="s">
        <v>882</v>
      </c>
      <c r="C101" s="202" t="s">
        <v>604</v>
      </c>
      <c r="D101" s="202" t="s">
        <v>182</v>
      </c>
      <c r="E101" s="202" t="s">
        <v>604</v>
      </c>
      <c r="F101" s="202" t="s">
        <v>182</v>
      </c>
      <c r="G101" s="202" t="s">
        <v>604</v>
      </c>
      <c r="H101" s="202" t="s">
        <v>604</v>
      </c>
      <c r="I101" s="202" t="s">
        <v>604</v>
      </c>
      <c r="J101" s="202" t="s">
        <v>182</v>
      </c>
      <c r="K101" s="202" t="s">
        <v>182</v>
      </c>
      <c r="L101" s="202" t="s">
        <v>604</v>
      </c>
      <c r="M101" s="202" t="s">
        <v>182</v>
      </c>
      <c r="N101" s="202" t="s">
        <v>604</v>
      </c>
      <c r="O101" s="202" t="s">
        <v>182</v>
      </c>
      <c r="P101" s="202" t="s">
        <v>182</v>
      </c>
      <c r="Q101" s="202" t="s">
        <v>604</v>
      </c>
      <c r="R101" s="202" t="s">
        <v>182</v>
      </c>
      <c r="S101" s="202" t="s">
        <v>604</v>
      </c>
      <c r="T101" s="202" t="s">
        <v>604</v>
      </c>
      <c r="U101" s="202" t="s">
        <v>182</v>
      </c>
      <c r="V101" s="202" t="s">
        <v>182</v>
      </c>
      <c r="W101" s="202" t="s">
        <v>182</v>
      </c>
      <c r="X101" s="202" t="s">
        <v>182</v>
      </c>
      <c r="Y101" s="202" t="s">
        <v>182</v>
      </c>
      <c r="Z101" s="202" t="s">
        <v>182</v>
      </c>
      <c r="AA101" s="202" t="s">
        <v>182</v>
      </c>
      <c r="AB101" s="202" t="s">
        <v>182</v>
      </c>
      <c r="AC101" s="202" t="s">
        <v>182</v>
      </c>
      <c r="AD101" s="202" t="s">
        <v>182</v>
      </c>
      <c r="AE101" s="202" t="s">
        <v>182</v>
      </c>
      <c r="AF101" s="202" t="s">
        <v>182</v>
      </c>
      <c r="AG101" s="202" t="s">
        <v>182</v>
      </c>
      <c r="AH101" s="202" t="s">
        <v>182</v>
      </c>
      <c r="AI101" s="202" t="s">
        <v>182</v>
      </c>
      <c r="AJ101" s="202" t="s">
        <v>182</v>
      </c>
      <c r="AK101" s="202" t="s">
        <v>182</v>
      </c>
      <c r="AL101" s="202" t="s">
        <v>182</v>
      </c>
      <c r="AM101" s="202" t="s">
        <v>182</v>
      </c>
      <c r="AN101" s="202" t="s">
        <v>182</v>
      </c>
      <c r="AO101" s="202" t="s">
        <v>182</v>
      </c>
      <c r="AP101" s="202" t="s">
        <v>182</v>
      </c>
      <c r="AQ101" s="202" t="s">
        <v>182</v>
      </c>
      <c r="AR101" s="202" t="s">
        <v>182</v>
      </c>
    </row>
    <row r="102" spans="1:44">
      <c r="A102" s="202" t="s">
        <v>553</v>
      </c>
      <c r="B102" s="202" t="s">
        <v>882</v>
      </c>
      <c r="C102" s="202" t="s">
        <v>182</v>
      </c>
      <c r="D102" s="202" t="s">
        <v>182</v>
      </c>
      <c r="E102" s="202" t="s">
        <v>182</v>
      </c>
      <c r="F102" s="202" t="s">
        <v>182</v>
      </c>
      <c r="G102" s="202" t="s">
        <v>604</v>
      </c>
      <c r="H102" s="202" t="s">
        <v>604</v>
      </c>
      <c r="I102" s="202" t="s">
        <v>182</v>
      </c>
      <c r="J102" s="202" t="s">
        <v>182</v>
      </c>
      <c r="K102" s="202" t="s">
        <v>182</v>
      </c>
      <c r="L102" s="202" t="s">
        <v>604</v>
      </c>
      <c r="M102" s="202" t="s">
        <v>182</v>
      </c>
      <c r="N102" s="202" t="s">
        <v>604</v>
      </c>
      <c r="O102" s="202" t="s">
        <v>182</v>
      </c>
      <c r="P102" s="202" t="s">
        <v>604</v>
      </c>
      <c r="Q102" s="202" t="s">
        <v>604</v>
      </c>
      <c r="R102" s="202" t="s">
        <v>182</v>
      </c>
      <c r="S102" s="202" t="s">
        <v>604</v>
      </c>
      <c r="T102" s="202" t="s">
        <v>604</v>
      </c>
      <c r="U102" s="202" t="s">
        <v>182</v>
      </c>
      <c r="V102" s="202" t="s">
        <v>182</v>
      </c>
      <c r="W102" s="202" t="s">
        <v>182</v>
      </c>
      <c r="X102" s="202" t="s">
        <v>604</v>
      </c>
      <c r="Y102" s="202" t="s">
        <v>182</v>
      </c>
      <c r="Z102" s="202" t="s">
        <v>182</v>
      </c>
      <c r="AA102" s="202" t="s">
        <v>182</v>
      </c>
      <c r="AB102" s="202" t="s">
        <v>604</v>
      </c>
      <c r="AC102" s="202" t="s">
        <v>182</v>
      </c>
      <c r="AD102" s="202" t="s">
        <v>182</v>
      </c>
      <c r="AE102" s="202" t="s">
        <v>182</v>
      </c>
      <c r="AF102" s="202" t="s">
        <v>182</v>
      </c>
      <c r="AG102" s="202" t="s">
        <v>182</v>
      </c>
      <c r="AH102" s="202" t="s">
        <v>182</v>
      </c>
      <c r="AI102" s="202" t="s">
        <v>182</v>
      </c>
      <c r="AJ102" s="202" t="s">
        <v>182</v>
      </c>
      <c r="AK102" s="202" t="s">
        <v>182</v>
      </c>
      <c r="AL102" s="202" t="s">
        <v>182</v>
      </c>
      <c r="AM102" s="202" t="s">
        <v>182</v>
      </c>
      <c r="AN102" s="202" t="s">
        <v>182</v>
      </c>
      <c r="AO102" s="202" t="s">
        <v>182</v>
      </c>
      <c r="AP102" s="202" t="s">
        <v>182</v>
      </c>
      <c r="AQ102" s="202" t="s">
        <v>182</v>
      </c>
      <c r="AR102" s="202" t="s">
        <v>182</v>
      </c>
    </row>
    <row r="103" spans="1:44">
      <c r="A103" s="202" t="s">
        <v>554</v>
      </c>
      <c r="B103" s="202" t="s">
        <v>882</v>
      </c>
      <c r="C103" s="202" t="s">
        <v>182</v>
      </c>
      <c r="D103" s="202" t="s">
        <v>604</v>
      </c>
      <c r="E103" s="202" t="s">
        <v>182</v>
      </c>
      <c r="F103" s="202" t="s">
        <v>182</v>
      </c>
      <c r="G103" s="202" t="s">
        <v>604</v>
      </c>
      <c r="H103" s="202" t="s">
        <v>604</v>
      </c>
      <c r="I103" s="202" t="s">
        <v>182</v>
      </c>
      <c r="J103" s="202" t="s">
        <v>182</v>
      </c>
      <c r="K103" s="202" t="s">
        <v>182</v>
      </c>
      <c r="L103" s="202" t="s">
        <v>182</v>
      </c>
      <c r="M103" s="202" t="s">
        <v>182</v>
      </c>
      <c r="N103" s="202" t="s">
        <v>182</v>
      </c>
      <c r="O103" s="202" t="s">
        <v>182</v>
      </c>
      <c r="P103" s="202" t="s">
        <v>604</v>
      </c>
      <c r="Q103" s="202" t="s">
        <v>604</v>
      </c>
      <c r="R103" s="202" t="s">
        <v>182</v>
      </c>
      <c r="S103" s="202" t="s">
        <v>604</v>
      </c>
      <c r="T103" s="202" t="s">
        <v>182</v>
      </c>
      <c r="U103" s="202" t="s">
        <v>182</v>
      </c>
      <c r="V103" s="202" t="s">
        <v>604</v>
      </c>
      <c r="W103" s="202" t="s">
        <v>182</v>
      </c>
      <c r="X103" s="202" t="s">
        <v>604</v>
      </c>
      <c r="Y103" s="202" t="s">
        <v>604</v>
      </c>
      <c r="Z103" s="202" t="s">
        <v>182</v>
      </c>
      <c r="AA103" s="202" t="s">
        <v>182</v>
      </c>
      <c r="AB103" s="202" t="s">
        <v>604</v>
      </c>
      <c r="AC103" s="202" t="s">
        <v>182</v>
      </c>
      <c r="AD103" s="202" t="s">
        <v>182</v>
      </c>
      <c r="AE103" s="202" t="s">
        <v>182</v>
      </c>
      <c r="AF103" s="202" t="s">
        <v>182</v>
      </c>
      <c r="AG103" s="202" t="s">
        <v>182</v>
      </c>
      <c r="AH103" s="202" t="s">
        <v>182</v>
      </c>
      <c r="AI103" s="202" t="s">
        <v>182</v>
      </c>
      <c r="AJ103" s="202" t="s">
        <v>182</v>
      </c>
      <c r="AK103" s="202" t="s">
        <v>182</v>
      </c>
      <c r="AL103" s="202" t="s">
        <v>182</v>
      </c>
      <c r="AM103" s="202" t="s">
        <v>182</v>
      </c>
      <c r="AN103" s="202" t="s">
        <v>182</v>
      </c>
      <c r="AO103" s="202" t="s">
        <v>182</v>
      </c>
      <c r="AP103" s="202" t="s">
        <v>182</v>
      </c>
      <c r="AQ103" s="202" t="s">
        <v>182</v>
      </c>
      <c r="AR103" s="202" t="s">
        <v>182</v>
      </c>
    </row>
    <row r="104" spans="1:44">
      <c r="A104" s="202" t="s">
        <v>555</v>
      </c>
      <c r="B104" s="202" t="s">
        <v>882</v>
      </c>
      <c r="C104" s="202" t="s">
        <v>604</v>
      </c>
      <c r="D104" s="202" t="s">
        <v>604</v>
      </c>
      <c r="E104" s="202" t="s">
        <v>604</v>
      </c>
      <c r="F104" s="202" t="s">
        <v>182</v>
      </c>
      <c r="G104" s="202" t="s">
        <v>604</v>
      </c>
      <c r="H104" s="202" t="s">
        <v>604</v>
      </c>
      <c r="I104" s="202" t="s">
        <v>604</v>
      </c>
      <c r="J104" s="202" t="s">
        <v>182</v>
      </c>
      <c r="K104" s="202" t="s">
        <v>182</v>
      </c>
      <c r="L104" s="202" t="s">
        <v>182</v>
      </c>
      <c r="M104" s="202" t="s">
        <v>182</v>
      </c>
      <c r="N104" s="202" t="s">
        <v>604</v>
      </c>
      <c r="O104" s="202" t="s">
        <v>182</v>
      </c>
      <c r="P104" s="202" t="s">
        <v>182</v>
      </c>
      <c r="Q104" s="202" t="s">
        <v>604</v>
      </c>
      <c r="R104" s="202" t="s">
        <v>182</v>
      </c>
      <c r="S104" s="202" t="s">
        <v>604</v>
      </c>
      <c r="T104" s="202" t="s">
        <v>604</v>
      </c>
      <c r="U104" s="202" t="s">
        <v>182</v>
      </c>
      <c r="V104" s="202" t="s">
        <v>182</v>
      </c>
      <c r="W104" s="202" t="s">
        <v>182</v>
      </c>
      <c r="X104" s="202" t="s">
        <v>182</v>
      </c>
      <c r="Y104" s="202" t="s">
        <v>182</v>
      </c>
      <c r="Z104" s="202" t="s">
        <v>182</v>
      </c>
      <c r="AA104" s="202" t="s">
        <v>182</v>
      </c>
      <c r="AB104" s="202" t="s">
        <v>182</v>
      </c>
      <c r="AC104" s="202" t="s">
        <v>182</v>
      </c>
      <c r="AD104" s="202" t="s">
        <v>182</v>
      </c>
      <c r="AE104" s="202" t="s">
        <v>182</v>
      </c>
      <c r="AF104" s="202" t="s">
        <v>182</v>
      </c>
      <c r="AG104" s="202" t="s">
        <v>182</v>
      </c>
      <c r="AH104" s="202" t="s">
        <v>182</v>
      </c>
      <c r="AI104" s="202" t="s">
        <v>182</v>
      </c>
      <c r="AJ104" s="202" t="s">
        <v>182</v>
      </c>
      <c r="AK104" s="202" t="s">
        <v>182</v>
      </c>
      <c r="AL104" s="202" t="s">
        <v>182</v>
      </c>
      <c r="AM104" s="202" t="s">
        <v>182</v>
      </c>
      <c r="AN104" s="202" t="s">
        <v>182</v>
      </c>
      <c r="AO104" s="202" t="s">
        <v>182</v>
      </c>
      <c r="AP104" s="202" t="s">
        <v>182</v>
      </c>
      <c r="AQ104" s="202" t="s">
        <v>182</v>
      </c>
      <c r="AR104" s="202" t="s">
        <v>182</v>
      </c>
    </row>
    <row r="105" spans="1:44">
      <c r="A105" s="202" t="s">
        <v>556</v>
      </c>
      <c r="B105" s="202" t="s">
        <v>882</v>
      </c>
      <c r="C105" s="202" t="s">
        <v>604</v>
      </c>
      <c r="D105" s="202" t="s">
        <v>604</v>
      </c>
      <c r="E105" s="202" t="s">
        <v>182</v>
      </c>
      <c r="F105" s="202" t="s">
        <v>182</v>
      </c>
      <c r="G105" s="202" t="s">
        <v>604</v>
      </c>
      <c r="H105" s="202" t="s">
        <v>604</v>
      </c>
      <c r="I105" s="202" t="s">
        <v>182</v>
      </c>
      <c r="J105" s="202" t="s">
        <v>182</v>
      </c>
      <c r="K105" s="202" t="s">
        <v>182</v>
      </c>
      <c r="L105" s="202" t="s">
        <v>182</v>
      </c>
      <c r="M105" s="202" t="s">
        <v>182</v>
      </c>
      <c r="N105" s="202" t="s">
        <v>182</v>
      </c>
      <c r="O105" s="202" t="s">
        <v>182</v>
      </c>
      <c r="P105" s="202" t="s">
        <v>182</v>
      </c>
      <c r="Q105" s="202" t="s">
        <v>182</v>
      </c>
      <c r="R105" s="202" t="s">
        <v>182</v>
      </c>
      <c r="S105" s="202" t="s">
        <v>604</v>
      </c>
      <c r="T105" s="202" t="s">
        <v>182</v>
      </c>
      <c r="U105" s="202" t="s">
        <v>182</v>
      </c>
      <c r="V105" s="202" t="s">
        <v>182</v>
      </c>
      <c r="W105" s="202" t="s">
        <v>182</v>
      </c>
      <c r="X105" s="202" t="s">
        <v>604</v>
      </c>
      <c r="Y105" s="202" t="s">
        <v>604</v>
      </c>
      <c r="Z105" s="202" t="s">
        <v>182</v>
      </c>
      <c r="AA105" s="202" t="s">
        <v>182</v>
      </c>
      <c r="AB105" s="202" t="s">
        <v>182</v>
      </c>
      <c r="AC105" s="202" t="s">
        <v>182</v>
      </c>
      <c r="AD105" s="202" t="s">
        <v>182</v>
      </c>
      <c r="AE105" s="202" t="s">
        <v>182</v>
      </c>
      <c r="AF105" s="202" t="s">
        <v>182</v>
      </c>
      <c r="AG105" s="202" t="s">
        <v>182</v>
      </c>
      <c r="AH105" s="202" t="s">
        <v>182</v>
      </c>
      <c r="AI105" s="202" t="s">
        <v>182</v>
      </c>
      <c r="AJ105" s="202" t="s">
        <v>182</v>
      </c>
      <c r="AK105" s="202" t="s">
        <v>182</v>
      </c>
      <c r="AL105" s="202" t="s">
        <v>182</v>
      </c>
      <c r="AM105" s="202" t="s">
        <v>182</v>
      </c>
      <c r="AN105" s="202" t="s">
        <v>182</v>
      </c>
      <c r="AO105" s="202" t="s">
        <v>182</v>
      </c>
      <c r="AP105" s="202" t="s">
        <v>182</v>
      </c>
      <c r="AQ105" s="202" t="s">
        <v>182</v>
      </c>
      <c r="AR105" s="202" t="s">
        <v>182</v>
      </c>
    </row>
    <row r="106" spans="1:44">
      <c r="A106" s="202" t="s">
        <v>557</v>
      </c>
      <c r="B106" s="202" t="s">
        <v>882</v>
      </c>
      <c r="C106" s="202" t="s">
        <v>182</v>
      </c>
      <c r="D106" s="202" t="s">
        <v>182</v>
      </c>
      <c r="E106" s="202" t="s">
        <v>182</v>
      </c>
      <c r="F106" s="202" t="s">
        <v>182</v>
      </c>
      <c r="G106" s="202" t="s">
        <v>604</v>
      </c>
      <c r="H106" s="202" t="s">
        <v>604</v>
      </c>
      <c r="I106" s="202" t="s">
        <v>182</v>
      </c>
      <c r="J106" s="202" t="s">
        <v>182</v>
      </c>
      <c r="K106" s="202" t="s">
        <v>182</v>
      </c>
      <c r="L106" s="202" t="s">
        <v>604</v>
      </c>
      <c r="M106" s="202" t="s">
        <v>182</v>
      </c>
      <c r="N106" s="202" t="s">
        <v>604</v>
      </c>
      <c r="O106" s="202" t="s">
        <v>182</v>
      </c>
      <c r="P106" s="202" t="s">
        <v>604</v>
      </c>
      <c r="Q106" s="202" t="s">
        <v>604</v>
      </c>
      <c r="R106" s="202" t="s">
        <v>182</v>
      </c>
      <c r="S106" s="202" t="s">
        <v>604</v>
      </c>
      <c r="T106" s="202" t="s">
        <v>604</v>
      </c>
      <c r="U106" s="202" t="s">
        <v>182</v>
      </c>
      <c r="V106" s="202" t="s">
        <v>182</v>
      </c>
      <c r="W106" s="202" t="s">
        <v>182</v>
      </c>
      <c r="X106" s="202" t="s">
        <v>604</v>
      </c>
      <c r="Y106" s="202" t="s">
        <v>604</v>
      </c>
      <c r="Z106" s="202" t="s">
        <v>182</v>
      </c>
      <c r="AA106" s="202" t="s">
        <v>182</v>
      </c>
      <c r="AB106" s="202" t="s">
        <v>182</v>
      </c>
      <c r="AC106" s="202" t="s">
        <v>182</v>
      </c>
      <c r="AD106" s="202" t="s">
        <v>182</v>
      </c>
      <c r="AE106" s="202" t="s">
        <v>182</v>
      </c>
      <c r="AF106" s="202" t="s">
        <v>182</v>
      </c>
      <c r="AG106" s="202" t="s">
        <v>182</v>
      </c>
      <c r="AH106" s="202" t="s">
        <v>182</v>
      </c>
      <c r="AI106" s="202" t="s">
        <v>182</v>
      </c>
      <c r="AJ106" s="202" t="s">
        <v>182</v>
      </c>
      <c r="AK106" s="202" t="s">
        <v>182</v>
      </c>
      <c r="AL106" s="202" t="s">
        <v>182</v>
      </c>
      <c r="AM106" s="202" t="s">
        <v>182</v>
      </c>
      <c r="AN106" s="202" t="s">
        <v>182</v>
      </c>
      <c r="AO106" s="202" t="s">
        <v>182</v>
      </c>
      <c r="AP106" s="202" t="s">
        <v>182</v>
      </c>
      <c r="AQ106" s="202" t="s">
        <v>182</v>
      </c>
      <c r="AR106" s="202" t="s">
        <v>182</v>
      </c>
    </row>
    <row r="107" spans="1:44">
      <c r="A107" s="202" t="s">
        <v>559</v>
      </c>
      <c r="B107" s="202" t="s">
        <v>882</v>
      </c>
      <c r="C107" s="202" t="s">
        <v>182</v>
      </c>
      <c r="D107" s="202" t="s">
        <v>182</v>
      </c>
      <c r="E107" s="202" t="s">
        <v>182</v>
      </c>
      <c r="F107" s="202" t="s">
        <v>182</v>
      </c>
      <c r="G107" s="202" t="s">
        <v>604</v>
      </c>
      <c r="H107" s="202" t="s">
        <v>604</v>
      </c>
      <c r="I107" s="202" t="s">
        <v>182</v>
      </c>
      <c r="J107" s="202" t="s">
        <v>182</v>
      </c>
      <c r="K107" s="202" t="s">
        <v>182</v>
      </c>
      <c r="L107" s="202" t="s">
        <v>604</v>
      </c>
      <c r="M107" s="202" t="s">
        <v>182</v>
      </c>
      <c r="N107" s="202" t="s">
        <v>604</v>
      </c>
      <c r="O107" s="202" t="s">
        <v>182</v>
      </c>
      <c r="P107" s="202" t="s">
        <v>604</v>
      </c>
      <c r="Q107" s="202" t="s">
        <v>604</v>
      </c>
      <c r="R107" s="202" t="s">
        <v>182</v>
      </c>
      <c r="S107" s="202" t="s">
        <v>604</v>
      </c>
      <c r="T107" s="202" t="s">
        <v>604</v>
      </c>
      <c r="U107" s="202" t="s">
        <v>182</v>
      </c>
      <c r="V107" s="202" t="s">
        <v>182</v>
      </c>
      <c r="W107" s="202" t="s">
        <v>182</v>
      </c>
      <c r="X107" s="202" t="s">
        <v>604</v>
      </c>
      <c r="Y107" s="202" t="s">
        <v>182</v>
      </c>
      <c r="Z107" s="202" t="s">
        <v>182</v>
      </c>
      <c r="AA107" s="202" t="s">
        <v>182</v>
      </c>
      <c r="AB107" s="202" t="s">
        <v>604</v>
      </c>
      <c r="AC107" s="202" t="s">
        <v>182</v>
      </c>
      <c r="AD107" s="202" t="s">
        <v>182</v>
      </c>
      <c r="AE107" s="202" t="s">
        <v>182</v>
      </c>
      <c r="AF107" s="202" t="s">
        <v>182</v>
      </c>
      <c r="AG107" s="202" t="s">
        <v>182</v>
      </c>
      <c r="AH107" s="202" t="s">
        <v>182</v>
      </c>
      <c r="AI107" s="202" t="s">
        <v>182</v>
      </c>
      <c r="AJ107" s="202" t="s">
        <v>182</v>
      </c>
      <c r="AK107" s="202" t="s">
        <v>182</v>
      </c>
      <c r="AL107" s="202" t="s">
        <v>182</v>
      </c>
      <c r="AM107" s="202" t="s">
        <v>182</v>
      </c>
      <c r="AN107" s="202" t="s">
        <v>182</v>
      </c>
      <c r="AO107" s="202" t="s">
        <v>182</v>
      </c>
      <c r="AP107" s="202" t="s">
        <v>182</v>
      </c>
      <c r="AQ107" s="202" t="s">
        <v>182</v>
      </c>
      <c r="AR107" s="202" t="s">
        <v>182</v>
      </c>
    </row>
    <row r="108" spans="1:44">
      <c r="A108" s="202" t="s">
        <v>560</v>
      </c>
      <c r="B108" s="202" t="s">
        <v>603</v>
      </c>
      <c r="C108" s="202" t="s">
        <v>604</v>
      </c>
      <c r="D108" s="202" t="s">
        <v>604</v>
      </c>
      <c r="E108" s="202" t="s">
        <v>604</v>
      </c>
      <c r="F108" s="202" t="s">
        <v>182</v>
      </c>
      <c r="G108" s="202" t="s">
        <v>604</v>
      </c>
      <c r="H108" s="202" t="s">
        <v>604</v>
      </c>
      <c r="I108" s="202" t="s">
        <v>604</v>
      </c>
      <c r="J108" s="202" t="s">
        <v>182</v>
      </c>
      <c r="K108" s="202" t="s">
        <v>182</v>
      </c>
      <c r="L108" s="202" t="s">
        <v>604</v>
      </c>
      <c r="M108" s="202" t="s">
        <v>604</v>
      </c>
      <c r="N108" s="202" t="s">
        <v>182</v>
      </c>
      <c r="O108" s="202" t="s">
        <v>182</v>
      </c>
      <c r="P108" s="202" t="s">
        <v>604</v>
      </c>
      <c r="Q108" s="202" t="s">
        <v>604</v>
      </c>
      <c r="R108" s="202" t="s">
        <v>182</v>
      </c>
      <c r="S108" s="202" t="s">
        <v>182</v>
      </c>
      <c r="T108" s="202" t="s">
        <v>182</v>
      </c>
      <c r="U108" s="202" t="s">
        <v>182</v>
      </c>
      <c r="V108" s="202" t="s">
        <v>182</v>
      </c>
      <c r="W108" s="202" t="s">
        <v>182</v>
      </c>
      <c r="X108" s="202" t="s">
        <v>182</v>
      </c>
      <c r="Y108" s="202" t="s">
        <v>182</v>
      </c>
      <c r="Z108" s="202" t="s">
        <v>182</v>
      </c>
      <c r="AA108" s="202" t="s">
        <v>182</v>
      </c>
      <c r="AB108" s="202" t="s">
        <v>182</v>
      </c>
      <c r="AC108" s="202" t="s">
        <v>182</v>
      </c>
      <c r="AD108" s="202" t="s">
        <v>182</v>
      </c>
      <c r="AE108" s="202" t="s">
        <v>182</v>
      </c>
      <c r="AF108" s="202" t="s">
        <v>182</v>
      </c>
      <c r="AG108" s="202" t="s">
        <v>182</v>
      </c>
      <c r="AH108" s="202" t="s">
        <v>182</v>
      </c>
      <c r="AI108" s="202" t="s">
        <v>182</v>
      </c>
      <c r="AJ108" s="202" t="s">
        <v>182</v>
      </c>
      <c r="AK108" s="202" t="s">
        <v>182</v>
      </c>
      <c r="AL108" s="202" t="s">
        <v>182</v>
      </c>
      <c r="AM108" s="202" t="s">
        <v>182</v>
      </c>
      <c r="AN108" s="202" t="s">
        <v>182</v>
      </c>
      <c r="AO108" s="202" t="s">
        <v>182</v>
      </c>
      <c r="AP108" s="202" t="s">
        <v>182</v>
      </c>
      <c r="AQ108" s="202" t="s">
        <v>182</v>
      </c>
      <c r="AR108" s="202" t="s">
        <v>182</v>
      </c>
    </row>
    <row r="109" spans="1:44">
      <c r="A109" s="202" t="s">
        <v>561</v>
      </c>
      <c r="B109" s="202" t="s">
        <v>882</v>
      </c>
      <c r="C109" s="202" t="s">
        <v>182</v>
      </c>
      <c r="D109" s="202" t="s">
        <v>182</v>
      </c>
      <c r="E109" s="202" t="s">
        <v>182</v>
      </c>
      <c r="F109" s="202" t="s">
        <v>182</v>
      </c>
      <c r="G109" s="202" t="s">
        <v>604</v>
      </c>
      <c r="H109" s="202" t="s">
        <v>604</v>
      </c>
      <c r="I109" s="202" t="s">
        <v>182</v>
      </c>
      <c r="J109" s="202" t="s">
        <v>182</v>
      </c>
      <c r="K109" s="202" t="s">
        <v>182</v>
      </c>
      <c r="L109" s="202" t="s">
        <v>604</v>
      </c>
      <c r="M109" s="202" t="s">
        <v>182</v>
      </c>
      <c r="N109" s="202" t="s">
        <v>604</v>
      </c>
      <c r="O109" s="202" t="s">
        <v>182</v>
      </c>
      <c r="P109" s="202" t="s">
        <v>604</v>
      </c>
      <c r="Q109" s="202" t="s">
        <v>604</v>
      </c>
      <c r="R109" s="202" t="s">
        <v>182</v>
      </c>
      <c r="S109" s="202" t="s">
        <v>604</v>
      </c>
      <c r="T109" s="202" t="s">
        <v>604</v>
      </c>
      <c r="U109" s="202" t="s">
        <v>182</v>
      </c>
      <c r="V109" s="202" t="s">
        <v>182</v>
      </c>
      <c r="W109" s="202" t="s">
        <v>182</v>
      </c>
      <c r="X109" s="202" t="s">
        <v>604</v>
      </c>
      <c r="Y109" s="202" t="s">
        <v>604</v>
      </c>
      <c r="Z109" s="202" t="s">
        <v>182</v>
      </c>
      <c r="AA109" s="202" t="s">
        <v>182</v>
      </c>
      <c r="AB109" s="202" t="s">
        <v>182</v>
      </c>
      <c r="AC109" s="202" t="s">
        <v>182</v>
      </c>
      <c r="AD109" s="202" t="s">
        <v>182</v>
      </c>
      <c r="AE109" s="202" t="s">
        <v>182</v>
      </c>
      <c r="AF109" s="202" t="s">
        <v>182</v>
      </c>
      <c r="AG109" s="202" t="s">
        <v>182</v>
      </c>
      <c r="AH109" s="202" t="s">
        <v>182</v>
      </c>
      <c r="AI109" s="202" t="s">
        <v>182</v>
      </c>
      <c r="AJ109" s="202" t="s">
        <v>182</v>
      </c>
      <c r="AK109" s="202" t="s">
        <v>182</v>
      </c>
      <c r="AL109" s="202" t="s">
        <v>182</v>
      </c>
      <c r="AM109" s="202" t="s">
        <v>182</v>
      </c>
      <c r="AN109" s="202" t="s">
        <v>182</v>
      </c>
      <c r="AO109" s="202" t="s">
        <v>182</v>
      </c>
      <c r="AP109" s="202" t="s">
        <v>182</v>
      </c>
      <c r="AQ109" s="202" t="s">
        <v>182</v>
      </c>
      <c r="AR109" s="202" t="s">
        <v>182</v>
      </c>
    </row>
    <row r="110" spans="1:44">
      <c r="A110" s="202" t="s">
        <v>562</v>
      </c>
      <c r="B110" s="202" t="s">
        <v>882</v>
      </c>
      <c r="C110" s="202" t="s">
        <v>604</v>
      </c>
      <c r="D110" s="202" t="s">
        <v>604</v>
      </c>
      <c r="E110" s="202" t="s">
        <v>182</v>
      </c>
      <c r="F110" s="202" t="s">
        <v>182</v>
      </c>
      <c r="G110" s="202" t="s">
        <v>604</v>
      </c>
      <c r="H110" s="202" t="s">
        <v>604</v>
      </c>
      <c r="I110" s="202" t="s">
        <v>182</v>
      </c>
      <c r="J110" s="202" t="s">
        <v>182</v>
      </c>
      <c r="K110" s="202" t="s">
        <v>182</v>
      </c>
      <c r="L110" s="202" t="s">
        <v>182</v>
      </c>
      <c r="M110" s="202" t="s">
        <v>182</v>
      </c>
      <c r="N110" s="202" t="s">
        <v>182</v>
      </c>
      <c r="O110" s="202" t="s">
        <v>182</v>
      </c>
      <c r="P110" s="202" t="s">
        <v>182</v>
      </c>
      <c r="Q110" s="202" t="s">
        <v>182</v>
      </c>
      <c r="R110" s="202" t="s">
        <v>182</v>
      </c>
      <c r="S110" s="202" t="s">
        <v>604</v>
      </c>
      <c r="T110" s="202" t="s">
        <v>182</v>
      </c>
      <c r="U110" s="202" t="s">
        <v>182</v>
      </c>
      <c r="V110" s="202" t="s">
        <v>182</v>
      </c>
      <c r="W110" s="202" t="s">
        <v>182</v>
      </c>
      <c r="X110" s="202" t="s">
        <v>604</v>
      </c>
      <c r="Y110" s="202" t="s">
        <v>604</v>
      </c>
      <c r="Z110" s="202" t="s">
        <v>182</v>
      </c>
      <c r="AA110" s="202" t="s">
        <v>182</v>
      </c>
      <c r="AB110" s="202" t="s">
        <v>182</v>
      </c>
      <c r="AC110" s="202" t="s">
        <v>182</v>
      </c>
      <c r="AD110" s="202" t="s">
        <v>182</v>
      </c>
      <c r="AE110" s="202" t="s">
        <v>182</v>
      </c>
      <c r="AF110" s="202" t="s">
        <v>182</v>
      </c>
      <c r="AG110" s="202" t="s">
        <v>182</v>
      </c>
      <c r="AH110" s="202" t="s">
        <v>182</v>
      </c>
      <c r="AI110" s="202" t="s">
        <v>182</v>
      </c>
      <c r="AJ110" s="202" t="s">
        <v>182</v>
      </c>
      <c r="AK110" s="202" t="s">
        <v>182</v>
      </c>
      <c r="AL110" s="202" t="s">
        <v>182</v>
      </c>
      <c r="AM110" s="202" t="s">
        <v>182</v>
      </c>
      <c r="AN110" s="202" t="s">
        <v>182</v>
      </c>
      <c r="AO110" s="202" t="s">
        <v>182</v>
      </c>
      <c r="AP110" s="202" t="s">
        <v>182</v>
      </c>
      <c r="AQ110" s="202" t="s">
        <v>182</v>
      </c>
      <c r="AR110" s="202" t="s">
        <v>182</v>
      </c>
    </row>
    <row r="111" spans="1:44">
      <c r="A111" s="202" t="s">
        <v>563</v>
      </c>
      <c r="B111" s="202" t="s">
        <v>882</v>
      </c>
      <c r="C111" s="202" t="s">
        <v>182</v>
      </c>
      <c r="D111" s="202" t="s">
        <v>182</v>
      </c>
      <c r="E111" s="202" t="s">
        <v>182</v>
      </c>
      <c r="F111" s="202" t="s">
        <v>182</v>
      </c>
      <c r="G111" s="202" t="s">
        <v>604</v>
      </c>
      <c r="H111" s="202" t="s">
        <v>604</v>
      </c>
      <c r="I111" s="202" t="s">
        <v>182</v>
      </c>
      <c r="J111" s="202" t="s">
        <v>182</v>
      </c>
      <c r="K111" s="202" t="s">
        <v>182</v>
      </c>
      <c r="L111" s="202" t="s">
        <v>604</v>
      </c>
      <c r="M111" s="202" t="s">
        <v>182</v>
      </c>
      <c r="N111" s="202" t="s">
        <v>604</v>
      </c>
      <c r="O111" s="202" t="s">
        <v>182</v>
      </c>
      <c r="P111" s="202" t="s">
        <v>604</v>
      </c>
      <c r="Q111" s="202" t="s">
        <v>604</v>
      </c>
      <c r="R111" s="202" t="s">
        <v>182</v>
      </c>
      <c r="S111" s="202" t="s">
        <v>604</v>
      </c>
      <c r="T111" s="202" t="s">
        <v>604</v>
      </c>
      <c r="U111" s="202" t="s">
        <v>182</v>
      </c>
      <c r="V111" s="202" t="s">
        <v>182</v>
      </c>
      <c r="W111" s="202" t="s">
        <v>182</v>
      </c>
      <c r="X111" s="202" t="s">
        <v>604</v>
      </c>
      <c r="Y111" s="202" t="s">
        <v>182</v>
      </c>
      <c r="Z111" s="202" t="s">
        <v>182</v>
      </c>
      <c r="AA111" s="202" t="s">
        <v>182</v>
      </c>
      <c r="AB111" s="202" t="s">
        <v>604</v>
      </c>
      <c r="AC111" s="202" t="s">
        <v>182</v>
      </c>
      <c r="AD111" s="202" t="s">
        <v>182</v>
      </c>
      <c r="AE111" s="202" t="s">
        <v>182</v>
      </c>
      <c r="AF111" s="202" t="s">
        <v>182</v>
      </c>
      <c r="AG111" s="202" t="s">
        <v>182</v>
      </c>
      <c r="AH111" s="202" t="s">
        <v>182</v>
      </c>
      <c r="AI111" s="202" t="s">
        <v>182</v>
      </c>
      <c r="AJ111" s="202" t="s">
        <v>182</v>
      </c>
      <c r="AK111" s="202" t="s">
        <v>182</v>
      </c>
      <c r="AL111" s="202" t="s">
        <v>182</v>
      </c>
      <c r="AM111" s="202" t="s">
        <v>182</v>
      </c>
      <c r="AN111" s="202" t="s">
        <v>182</v>
      </c>
      <c r="AO111" s="202" t="s">
        <v>182</v>
      </c>
      <c r="AP111" s="202" t="s">
        <v>182</v>
      </c>
      <c r="AQ111" s="202" t="s">
        <v>182</v>
      </c>
      <c r="AR111" s="202" t="s">
        <v>182</v>
      </c>
    </row>
    <row r="112" spans="1:44">
      <c r="A112" s="202" t="s">
        <v>564</v>
      </c>
      <c r="B112" s="202" t="s">
        <v>882</v>
      </c>
      <c r="C112" s="202" t="s">
        <v>182</v>
      </c>
      <c r="D112" s="202" t="s">
        <v>182</v>
      </c>
      <c r="E112" s="202" t="s">
        <v>182</v>
      </c>
      <c r="F112" s="202" t="s">
        <v>182</v>
      </c>
      <c r="G112" s="202" t="s">
        <v>604</v>
      </c>
      <c r="H112" s="202" t="s">
        <v>604</v>
      </c>
      <c r="I112" s="202" t="s">
        <v>182</v>
      </c>
      <c r="J112" s="202" t="s">
        <v>182</v>
      </c>
      <c r="K112" s="202" t="s">
        <v>182</v>
      </c>
      <c r="L112" s="202" t="s">
        <v>604</v>
      </c>
      <c r="M112" s="202" t="s">
        <v>182</v>
      </c>
      <c r="N112" s="202" t="s">
        <v>604</v>
      </c>
      <c r="O112" s="202" t="s">
        <v>182</v>
      </c>
      <c r="P112" s="202" t="s">
        <v>604</v>
      </c>
      <c r="Q112" s="202" t="s">
        <v>604</v>
      </c>
      <c r="R112" s="202" t="s">
        <v>182</v>
      </c>
      <c r="S112" s="202" t="s">
        <v>604</v>
      </c>
      <c r="T112" s="202" t="s">
        <v>604</v>
      </c>
      <c r="U112" s="202" t="s">
        <v>182</v>
      </c>
      <c r="V112" s="202" t="s">
        <v>182</v>
      </c>
      <c r="W112" s="202" t="s">
        <v>182</v>
      </c>
      <c r="X112" s="202" t="s">
        <v>604</v>
      </c>
      <c r="Y112" s="202" t="s">
        <v>604</v>
      </c>
      <c r="Z112" s="202" t="s">
        <v>182</v>
      </c>
      <c r="AA112" s="202" t="s">
        <v>182</v>
      </c>
      <c r="AB112" s="202" t="s">
        <v>182</v>
      </c>
      <c r="AC112" s="202" t="s">
        <v>182</v>
      </c>
      <c r="AD112" s="202" t="s">
        <v>182</v>
      </c>
      <c r="AE112" s="202" t="s">
        <v>182</v>
      </c>
      <c r="AF112" s="202" t="s">
        <v>182</v>
      </c>
      <c r="AG112" s="202" t="s">
        <v>182</v>
      </c>
      <c r="AH112" s="202" t="s">
        <v>182</v>
      </c>
      <c r="AI112" s="202" t="s">
        <v>182</v>
      </c>
      <c r="AJ112" s="202" t="s">
        <v>182</v>
      </c>
      <c r="AK112" s="202" t="s">
        <v>182</v>
      </c>
      <c r="AL112" s="202" t="s">
        <v>182</v>
      </c>
      <c r="AM112" s="202" t="s">
        <v>182</v>
      </c>
      <c r="AN112" s="202" t="s">
        <v>182</v>
      </c>
      <c r="AO112" s="202" t="s">
        <v>182</v>
      </c>
      <c r="AP112" s="202" t="s">
        <v>182</v>
      </c>
      <c r="AQ112" s="202" t="s">
        <v>182</v>
      </c>
      <c r="AR112" s="202" t="s">
        <v>182</v>
      </c>
    </row>
    <row r="113" spans="1:44">
      <c r="A113" s="202" t="s">
        <v>565</v>
      </c>
      <c r="B113" s="202" t="s">
        <v>882</v>
      </c>
      <c r="C113" s="202" t="s">
        <v>182</v>
      </c>
      <c r="D113" s="202" t="s">
        <v>182</v>
      </c>
      <c r="E113" s="202" t="s">
        <v>182</v>
      </c>
      <c r="F113" s="202" t="s">
        <v>182</v>
      </c>
      <c r="G113" s="202" t="s">
        <v>604</v>
      </c>
      <c r="H113" s="202" t="s">
        <v>604</v>
      </c>
      <c r="I113" s="202" t="s">
        <v>182</v>
      </c>
      <c r="J113" s="202" t="s">
        <v>182</v>
      </c>
      <c r="K113" s="202" t="s">
        <v>182</v>
      </c>
      <c r="L113" s="202" t="s">
        <v>604</v>
      </c>
      <c r="M113" s="202" t="s">
        <v>182</v>
      </c>
      <c r="N113" s="202" t="s">
        <v>604</v>
      </c>
      <c r="O113" s="202" t="s">
        <v>182</v>
      </c>
      <c r="P113" s="202" t="s">
        <v>604</v>
      </c>
      <c r="Q113" s="202" t="s">
        <v>604</v>
      </c>
      <c r="R113" s="202" t="s">
        <v>182</v>
      </c>
      <c r="S113" s="202" t="s">
        <v>604</v>
      </c>
      <c r="T113" s="202" t="s">
        <v>604</v>
      </c>
      <c r="U113" s="202" t="s">
        <v>182</v>
      </c>
      <c r="V113" s="202" t="s">
        <v>182</v>
      </c>
      <c r="W113" s="202" t="s">
        <v>182</v>
      </c>
      <c r="X113" s="202" t="s">
        <v>604</v>
      </c>
      <c r="Y113" s="202" t="s">
        <v>604</v>
      </c>
      <c r="Z113" s="202" t="s">
        <v>182</v>
      </c>
      <c r="AA113" s="202" t="s">
        <v>182</v>
      </c>
      <c r="AB113" s="202" t="s">
        <v>182</v>
      </c>
      <c r="AC113" s="202" t="s">
        <v>182</v>
      </c>
      <c r="AD113" s="202" t="s">
        <v>182</v>
      </c>
      <c r="AE113" s="202" t="s">
        <v>182</v>
      </c>
      <c r="AF113" s="202" t="s">
        <v>182</v>
      </c>
      <c r="AG113" s="202" t="s">
        <v>182</v>
      </c>
      <c r="AH113" s="202" t="s">
        <v>182</v>
      </c>
      <c r="AI113" s="202" t="s">
        <v>182</v>
      </c>
      <c r="AJ113" s="202" t="s">
        <v>182</v>
      </c>
      <c r="AK113" s="202" t="s">
        <v>182</v>
      </c>
      <c r="AL113" s="202" t="s">
        <v>182</v>
      </c>
      <c r="AM113" s="202" t="s">
        <v>182</v>
      </c>
      <c r="AN113" s="202" t="s">
        <v>182</v>
      </c>
      <c r="AO113" s="202" t="s">
        <v>182</v>
      </c>
      <c r="AP113" s="202" t="s">
        <v>182</v>
      </c>
      <c r="AQ113" s="202" t="s">
        <v>182</v>
      </c>
      <c r="AR113" s="202" t="s">
        <v>182</v>
      </c>
    </row>
    <row r="114" spans="1:44">
      <c r="A114" s="202" t="s">
        <v>566</v>
      </c>
      <c r="B114" s="202" t="s">
        <v>882</v>
      </c>
      <c r="C114" s="202" t="s">
        <v>182</v>
      </c>
      <c r="D114" s="202" t="s">
        <v>604</v>
      </c>
      <c r="E114" s="202" t="s">
        <v>182</v>
      </c>
      <c r="F114" s="202" t="s">
        <v>182</v>
      </c>
      <c r="G114" s="202" t="s">
        <v>604</v>
      </c>
      <c r="H114" s="202" t="s">
        <v>604</v>
      </c>
      <c r="I114" s="202" t="s">
        <v>182</v>
      </c>
      <c r="J114" s="202" t="s">
        <v>182</v>
      </c>
      <c r="K114" s="202" t="s">
        <v>182</v>
      </c>
      <c r="L114" s="202" t="s">
        <v>182</v>
      </c>
      <c r="M114" s="202" t="s">
        <v>182</v>
      </c>
      <c r="N114" s="202" t="s">
        <v>182</v>
      </c>
      <c r="O114" s="202" t="s">
        <v>182</v>
      </c>
      <c r="P114" s="202" t="s">
        <v>604</v>
      </c>
      <c r="Q114" s="202" t="s">
        <v>604</v>
      </c>
      <c r="R114" s="202" t="s">
        <v>182</v>
      </c>
      <c r="S114" s="202" t="s">
        <v>604</v>
      </c>
      <c r="T114" s="202" t="s">
        <v>182</v>
      </c>
      <c r="U114" s="202" t="s">
        <v>182</v>
      </c>
      <c r="V114" s="202" t="s">
        <v>604</v>
      </c>
      <c r="W114" s="202" t="s">
        <v>182</v>
      </c>
      <c r="X114" s="202" t="s">
        <v>604</v>
      </c>
      <c r="Y114" s="202" t="s">
        <v>604</v>
      </c>
      <c r="Z114" s="202" t="s">
        <v>182</v>
      </c>
      <c r="AA114" s="202" t="s">
        <v>182</v>
      </c>
      <c r="AB114" s="202" t="s">
        <v>604</v>
      </c>
      <c r="AC114" s="202" t="s">
        <v>182</v>
      </c>
      <c r="AD114" s="202" t="s">
        <v>182</v>
      </c>
      <c r="AE114" s="202" t="s">
        <v>182</v>
      </c>
      <c r="AF114" s="202" t="s">
        <v>182</v>
      </c>
      <c r="AG114" s="202" t="s">
        <v>182</v>
      </c>
      <c r="AH114" s="202" t="s">
        <v>182</v>
      </c>
      <c r="AI114" s="202" t="s">
        <v>182</v>
      </c>
      <c r="AJ114" s="202" t="s">
        <v>182</v>
      </c>
      <c r="AK114" s="202" t="s">
        <v>182</v>
      </c>
      <c r="AL114" s="202" t="s">
        <v>182</v>
      </c>
      <c r="AM114" s="202" t="s">
        <v>182</v>
      </c>
      <c r="AN114" s="202" t="s">
        <v>182</v>
      </c>
      <c r="AO114" s="202" t="s">
        <v>182</v>
      </c>
      <c r="AP114" s="202" t="s">
        <v>182</v>
      </c>
      <c r="AQ114" s="202" t="s">
        <v>182</v>
      </c>
      <c r="AR114" s="202" t="s">
        <v>182</v>
      </c>
    </row>
    <row r="115" spans="1:44">
      <c r="A115" s="202" t="s">
        <v>567</v>
      </c>
      <c r="B115" s="202" t="s">
        <v>882</v>
      </c>
      <c r="C115" s="202" t="s">
        <v>182</v>
      </c>
      <c r="D115" s="202" t="s">
        <v>182</v>
      </c>
      <c r="E115" s="202" t="s">
        <v>182</v>
      </c>
      <c r="F115" s="202" t="s">
        <v>182</v>
      </c>
      <c r="G115" s="202" t="s">
        <v>604</v>
      </c>
      <c r="H115" s="202" t="s">
        <v>604</v>
      </c>
      <c r="I115" s="202" t="s">
        <v>182</v>
      </c>
      <c r="J115" s="202" t="s">
        <v>182</v>
      </c>
      <c r="K115" s="202" t="s">
        <v>182</v>
      </c>
      <c r="L115" s="202" t="s">
        <v>604</v>
      </c>
      <c r="M115" s="202" t="s">
        <v>182</v>
      </c>
      <c r="N115" s="202" t="s">
        <v>604</v>
      </c>
      <c r="O115" s="202" t="s">
        <v>182</v>
      </c>
      <c r="P115" s="202" t="s">
        <v>604</v>
      </c>
      <c r="Q115" s="202" t="s">
        <v>604</v>
      </c>
      <c r="R115" s="202" t="s">
        <v>182</v>
      </c>
      <c r="S115" s="202" t="s">
        <v>604</v>
      </c>
      <c r="T115" s="202" t="s">
        <v>604</v>
      </c>
      <c r="U115" s="202" t="s">
        <v>182</v>
      </c>
      <c r="V115" s="202" t="s">
        <v>182</v>
      </c>
      <c r="W115" s="202" t="s">
        <v>182</v>
      </c>
      <c r="X115" s="202" t="s">
        <v>604</v>
      </c>
      <c r="Y115" s="202" t="s">
        <v>604</v>
      </c>
      <c r="Z115" s="202" t="s">
        <v>182</v>
      </c>
      <c r="AA115" s="202" t="s">
        <v>182</v>
      </c>
      <c r="AB115" s="202" t="s">
        <v>182</v>
      </c>
      <c r="AC115" s="202" t="s">
        <v>182</v>
      </c>
      <c r="AD115" s="202" t="s">
        <v>182</v>
      </c>
      <c r="AE115" s="202" t="s">
        <v>182</v>
      </c>
      <c r="AF115" s="202" t="s">
        <v>182</v>
      </c>
      <c r="AG115" s="202" t="s">
        <v>182</v>
      </c>
      <c r="AH115" s="202" t="s">
        <v>182</v>
      </c>
      <c r="AI115" s="202" t="s">
        <v>182</v>
      </c>
      <c r="AJ115" s="202" t="s">
        <v>182</v>
      </c>
      <c r="AK115" s="202" t="s">
        <v>182</v>
      </c>
      <c r="AL115" s="202" t="s">
        <v>182</v>
      </c>
      <c r="AM115" s="202" t="s">
        <v>182</v>
      </c>
      <c r="AN115" s="202" t="s">
        <v>182</v>
      </c>
      <c r="AO115" s="202" t="s">
        <v>182</v>
      </c>
      <c r="AP115" s="202" t="s">
        <v>182</v>
      </c>
      <c r="AQ115" s="202" t="s">
        <v>182</v>
      </c>
      <c r="AR115" s="202" t="s">
        <v>182</v>
      </c>
    </row>
    <row r="116" spans="1:44">
      <c r="A116" s="202" t="s">
        <v>568</v>
      </c>
      <c r="B116" s="202" t="s">
        <v>882</v>
      </c>
      <c r="C116" s="202" t="s">
        <v>182</v>
      </c>
      <c r="D116" s="202" t="s">
        <v>604</v>
      </c>
      <c r="E116" s="202" t="s">
        <v>182</v>
      </c>
      <c r="F116" s="202" t="s">
        <v>182</v>
      </c>
      <c r="G116" s="202" t="s">
        <v>604</v>
      </c>
      <c r="H116" s="202" t="s">
        <v>604</v>
      </c>
      <c r="I116" s="202" t="s">
        <v>182</v>
      </c>
      <c r="J116" s="202" t="s">
        <v>182</v>
      </c>
      <c r="K116" s="202" t="s">
        <v>182</v>
      </c>
      <c r="L116" s="202" t="s">
        <v>182</v>
      </c>
      <c r="M116" s="202" t="s">
        <v>182</v>
      </c>
      <c r="N116" s="202" t="s">
        <v>182</v>
      </c>
      <c r="O116" s="202" t="s">
        <v>182</v>
      </c>
      <c r="P116" s="202" t="s">
        <v>604</v>
      </c>
      <c r="Q116" s="202" t="s">
        <v>604</v>
      </c>
      <c r="R116" s="202" t="s">
        <v>182</v>
      </c>
      <c r="S116" s="202" t="s">
        <v>604</v>
      </c>
      <c r="T116" s="202" t="s">
        <v>182</v>
      </c>
      <c r="U116" s="202" t="s">
        <v>182</v>
      </c>
      <c r="V116" s="202" t="s">
        <v>604</v>
      </c>
      <c r="W116" s="202" t="s">
        <v>182</v>
      </c>
      <c r="X116" s="202" t="s">
        <v>604</v>
      </c>
      <c r="Y116" s="202" t="s">
        <v>604</v>
      </c>
      <c r="Z116" s="202" t="s">
        <v>182</v>
      </c>
      <c r="AA116" s="202" t="s">
        <v>182</v>
      </c>
      <c r="AB116" s="202" t="s">
        <v>604</v>
      </c>
      <c r="AC116" s="202" t="s">
        <v>182</v>
      </c>
      <c r="AD116" s="202" t="s">
        <v>182</v>
      </c>
      <c r="AE116" s="202" t="s">
        <v>182</v>
      </c>
      <c r="AF116" s="202" t="s">
        <v>182</v>
      </c>
      <c r="AG116" s="202" t="s">
        <v>182</v>
      </c>
      <c r="AH116" s="202" t="s">
        <v>182</v>
      </c>
      <c r="AI116" s="202" t="s">
        <v>182</v>
      </c>
      <c r="AJ116" s="202" t="s">
        <v>182</v>
      </c>
      <c r="AK116" s="202" t="s">
        <v>182</v>
      </c>
      <c r="AL116" s="202" t="s">
        <v>182</v>
      </c>
      <c r="AM116" s="202" t="s">
        <v>182</v>
      </c>
      <c r="AN116" s="202" t="s">
        <v>182</v>
      </c>
      <c r="AO116" s="202" t="s">
        <v>182</v>
      </c>
      <c r="AP116" s="202" t="s">
        <v>182</v>
      </c>
      <c r="AQ116" s="202" t="s">
        <v>182</v>
      </c>
      <c r="AR116" s="202" t="s">
        <v>182</v>
      </c>
    </row>
    <row r="117" spans="1:44">
      <c r="A117" s="202" t="s">
        <v>569</v>
      </c>
      <c r="B117" s="202" t="s">
        <v>882</v>
      </c>
      <c r="C117" s="202" t="s">
        <v>182</v>
      </c>
      <c r="D117" s="202" t="s">
        <v>604</v>
      </c>
      <c r="E117" s="202" t="s">
        <v>182</v>
      </c>
      <c r="F117" s="202" t="s">
        <v>182</v>
      </c>
      <c r="G117" s="202" t="s">
        <v>604</v>
      </c>
      <c r="H117" s="202" t="s">
        <v>604</v>
      </c>
      <c r="I117" s="202" t="s">
        <v>182</v>
      </c>
      <c r="J117" s="202" t="s">
        <v>182</v>
      </c>
      <c r="K117" s="202" t="s">
        <v>182</v>
      </c>
      <c r="L117" s="202" t="s">
        <v>182</v>
      </c>
      <c r="M117" s="202" t="s">
        <v>182</v>
      </c>
      <c r="N117" s="202" t="s">
        <v>182</v>
      </c>
      <c r="O117" s="202" t="s">
        <v>182</v>
      </c>
      <c r="P117" s="202" t="s">
        <v>604</v>
      </c>
      <c r="Q117" s="202" t="s">
        <v>604</v>
      </c>
      <c r="R117" s="202" t="s">
        <v>182</v>
      </c>
      <c r="S117" s="202" t="s">
        <v>604</v>
      </c>
      <c r="T117" s="202" t="s">
        <v>182</v>
      </c>
      <c r="U117" s="202" t="s">
        <v>182</v>
      </c>
      <c r="V117" s="202" t="s">
        <v>604</v>
      </c>
      <c r="W117" s="202" t="s">
        <v>182</v>
      </c>
      <c r="X117" s="202" t="s">
        <v>604</v>
      </c>
      <c r="Y117" s="202" t="s">
        <v>604</v>
      </c>
      <c r="Z117" s="202" t="s">
        <v>182</v>
      </c>
      <c r="AA117" s="202" t="s">
        <v>182</v>
      </c>
      <c r="AB117" s="202" t="s">
        <v>604</v>
      </c>
      <c r="AC117" s="202" t="s">
        <v>182</v>
      </c>
      <c r="AD117" s="202" t="s">
        <v>182</v>
      </c>
      <c r="AE117" s="202" t="s">
        <v>182</v>
      </c>
      <c r="AF117" s="202" t="s">
        <v>182</v>
      </c>
      <c r="AG117" s="202" t="s">
        <v>182</v>
      </c>
      <c r="AH117" s="202" t="s">
        <v>182</v>
      </c>
      <c r="AI117" s="202" t="s">
        <v>182</v>
      </c>
      <c r="AJ117" s="202" t="s">
        <v>182</v>
      </c>
      <c r="AK117" s="202" t="s">
        <v>182</v>
      </c>
      <c r="AL117" s="202" t="s">
        <v>182</v>
      </c>
      <c r="AM117" s="202" t="s">
        <v>182</v>
      </c>
      <c r="AN117" s="202" t="s">
        <v>182</v>
      </c>
      <c r="AO117" s="202" t="s">
        <v>182</v>
      </c>
      <c r="AP117" s="202" t="s">
        <v>182</v>
      </c>
      <c r="AQ117" s="202" t="s">
        <v>182</v>
      </c>
      <c r="AR117" s="202" t="s">
        <v>182</v>
      </c>
    </row>
    <row r="118" spans="1:44">
      <c r="A118" s="202" t="s">
        <v>570</v>
      </c>
      <c r="B118" s="202" t="s">
        <v>882</v>
      </c>
      <c r="C118" s="202" t="s">
        <v>182</v>
      </c>
      <c r="D118" s="202" t="s">
        <v>182</v>
      </c>
      <c r="E118" s="202" t="s">
        <v>182</v>
      </c>
      <c r="F118" s="202" t="s">
        <v>182</v>
      </c>
      <c r="G118" s="202" t="s">
        <v>604</v>
      </c>
      <c r="H118" s="202" t="s">
        <v>604</v>
      </c>
      <c r="I118" s="202" t="s">
        <v>182</v>
      </c>
      <c r="J118" s="202" t="s">
        <v>182</v>
      </c>
      <c r="K118" s="202" t="s">
        <v>182</v>
      </c>
      <c r="L118" s="202" t="s">
        <v>604</v>
      </c>
      <c r="M118" s="202" t="s">
        <v>182</v>
      </c>
      <c r="N118" s="202" t="s">
        <v>604</v>
      </c>
      <c r="O118" s="202" t="s">
        <v>182</v>
      </c>
      <c r="P118" s="202" t="s">
        <v>604</v>
      </c>
      <c r="Q118" s="202" t="s">
        <v>604</v>
      </c>
      <c r="R118" s="202" t="s">
        <v>182</v>
      </c>
      <c r="S118" s="202" t="s">
        <v>604</v>
      </c>
      <c r="T118" s="202" t="s">
        <v>604</v>
      </c>
      <c r="U118" s="202" t="s">
        <v>182</v>
      </c>
      <c r="V118" s="202" t="s">
        <v>182</v>
      </c>
      <c r="W118" s="202" t="s">
        <v>182</v>
      </c>
      <c r="X118" s="202" t="s">
        <v>604</v>
      </c>
      <c r="Y118" s="202" t="s">
        <v>604</v>
      </c>
      <c r="Z118" s="202" t="s">
        <v>182</v>
      </c>
      <c r="AA118" s="202" t="s">
        <v>182</v>
      </c>
      <c r="AB118" s="202" t="s">
        <v>182</v>
      </c>
      <c r="AC118" s="202" t="s">
        <v>182</v>
      </c>
      <c r="AD118" s="202" t="s">
        <v>182</v>
      </c>
      <c r="AE118" s="202" t="s">
        <v>182</v>
      </c>
      <c r="AF118" s="202" t="s">
        <v>182</v>
      </c>
      <c r="AG118" s="202" t="s">
        <v>182</v>
      </c>
      <c r="AH118" s="202" t="s">
        <v>182</v>
      </c>
      <c r="AI118" s="202" t="s">
        <v>182</v>
      </c>
      <c r="AJ118" s="202" t="s">
        <v>182</v>
      </c>
      <c r="AK118" s="202" t="s">
        <v>182</v>
      </c>
      <c r="AL118" s="202" t="s">
        <v>182</v>
      </c>
      <c r="AM118" s="202" t="s">
        <v>182</v>
      </c>
      <c r="AN118" s="202" t="s">
        <v>182</v>
      </c>
      <c r="AO118" s="202" t="s">
        <v>182</v>
      </c>
      <c r="AP118" s="202" t="s">
        <v>182</v>
      </c>
      <c r="AQ118" s="202" t="s">
        <v>182</v>
      </c>
      <c r="AR118" s="202" t="s">
        <v>182</v>
      </c>
    </row>
    <row r="119" spans="1:44">
      <c r="A119" s="202" t="s">
        <v>571</v>
      </c>
      <c r="B119" s="202" t="s">
        <v>882</v>
      </c>
      <c r="C119" s="202" t="s">
        <v>182</v>
      </c>
      <c r="D119" s="202" t="s">
        <v>182</v>
      </c>
      <c r="E119" s="202" t="s">
        <v>182</v>
      </c>
      <c r="F119" s="202" t="s">
        <v>182</v>
      </c>
      <c r="G119" s="202" t="s">
        <v>604</v>
      </c>
      <c r="H119" s="202" t="s">
        <v>604</v>
      </c>
      <c r="I119" s="202" t="s">
        <v>182</v>
      </c>
      <c r="J119" s="202" t="s">
        <v>182</v>
      </c>
      <c r="K119" s="202" t="s">
        <v>182</v>
      </c>
      <c r="L119" s="202" t="s">
        <v>604</v>
      </c>
      <c r="M119" s="202" t="s">
        <v>182</v>
      </c>
      <c r="N119" s="202" t="s">
        <v>604</v>
      </c>
      <c r="O119" s="202" t="s">
        <v>182</v>
      </c>
      <c r="P119" s="202" t="s">
        <v>604</v>
      </c>
      <c r="Q119" s="202" t="s">
        <v>604</v>
      </c>
      <c r="R119" s="202" t="s">
        <v>182</v>
      </c>
      <c r="S119" s="202" t="s">
        <v>604</v>
      </c>
      <c r="T119" s="202" t="s">
        <v>604</v>
      </c>
      <c r="U119" s="202" t="s">
        <v>182</v>
      </c>
      <c r="V119" s="202" t="s">
        <v>182</v>
      </c>
      <c r="W119" s="202" t="s">
        <v>182</v>
      </c>
      <c r="X119" s="202" t="s">
        <v>604</v>
      </c>
      <c r="Y119" s="202" t="s">
        <v>604</v>
      </c>
      <c r="Z119" s="202" t="s">
        <v>182</v>
      </c>
      <c r="AA119" s="202" t="s">
        <v>182</v>
      </c>
      <c r="AB119" s="202" t="s">
        <v>182</v>
      </c>
      <c r="AC119" s="202" t="s">
        <v>182</v>
      </c>
      <c r="AD119" s="202" t="s">
        <v>182</v>
      </c>
      <c r="AE119" s="202" t="s">
        <v>182</v>
      </c>
      <c r="AF119" s="202" t="s">
        <v>182</v>
      </c>
      <c r="AG119" s="202" t="s">
        <v>182</v>
      </c>
      <c r="AH119" s="202" t="s">
        <v>182</v>
      </c>
      <c r="AI119" s="202" t="s">
        <v>182</v>
      </c>
      <c r="AJ119" s="202" t="s">
        <v>182</v>
      </c>
      <c r="AK119" s="202" t="s">
        <v>182</v>
      </c>
      <c r="AL119" s="202" t="s">
        <v>182</v>
      </c>
      <c r="AM119" s="202" t="s">
        <v>182</v>
      </c>
      <c r="AN119" s="202" t="s">
        <v>182</v>
      </c>
      <c r="AO119" s="202" t="s">
        <v>182</v>
      </c>
      <c r="AP119" s="202" t="s">
        <v>182</v>
      </c>
      <c r="AQ119" s="202" t="s">
        <v>182</v>
      </c>
      <c r="AR119" s="202" t="s">
        <v>182</v>
      </c>
    </row>
    <row r="120" spans="1:44">
      <c r="A120" s="202" t="s">
        <v>572</v>
      </c>
      <c r="B120" s="202" t="s">
        <v>882</v>
      </c>
      <c r="C120" s="202" t="s">
        <v>182</v>
      </c>
      <c r="D120" s="202" t="s">
        <v>182</v>
      </c>
      <c r="E120" s="202" t="s">
        <v>182</v>
      </c>
      <c r="F120" s="202" t="s">
        <v>182</v>
      </c>
      <c r="G120" s="202" t="s">
        <v>604</v>
      </c>
      <c r="H120" s="202" t="s">
        <v>604</v>
      </c>
      <c r="I120" s="202" t="s">
        <v>182</v>
      </c>
      <c r="J120" s="202" t="s">
        <v>182</v>
      </c>
      <c r="K120" s="202" t="s">
        <v>182</v>
      </c>
      <c r="L120" s="202" t="s">
        <v>604</v>
      </c>
      <c r="M120" s="202" t="s">
        <v>182</v>
      </c>
      <c r="N120" s="202" t="s">
        <v>604</v>
      </c>
      <c r="O120" s="202" t="s">
        <v>182</v>
      </c>
      <c r="P120" s="202" t="s">
        <v>604</v>
      </c>
      <c r="Q120" s="202" t="s">
        <v>604</v>
      </c>
      <c r="R120" s="202" t="s">
        <v>182</v>
      </c>
      <c r="S120" s="202" t="s">
        <v>604</v>
      </c>
      <c r="T120" s="202" t="s">
        <v>604</v>
      </c>
      <c r="U120" s="202" t="s">
        <v>182</v>
      </c>
      <c r="V120" s="202" t="s">
        <v>182</v>
      </c>
      <c r="W120" s="202" t="s">
        <v>182</v>
      </c>
      <c r="X120" s="202" t="s">
        <v>604</v>
      </c>
      <c r="Y120" s="202" t="s">
        <v>182</v>
      </c>
      <c r="Z120" s="202" t="s">
        <v>182</v>
      </c>
      <c r="AA120" s="202" t="s">
        <v>182</v>
      </c>
      <c r="AB120" s="202" t="s">
        <v>604</v>
      </c>
      <c r="AC120" s="202" t="s">
        <v>182</v>
      </c>
      <c r="AD120" s="202" t="s">
        <v>182</v>
      </c>
      <c r="AE120" s="202" t="s">
        <v>182</v>
      </c>
      <c r="AF120" s="202" t="s">
        <v>182</v>
      </c>
      <c r="AG120" s="202" t="s">
        <v>182</v>
      </c>
      <c r="AH120" s="202" t="s">
        <v>182</v>
      </c>
      <c r="AI120" s="202" t="s">
        <v>182</v>
      </c>
      <c r="AJ120" s="202" t="s">
        <v>182</v>
      </c>
      <c r="AK120" s="202" t="s">
        <v>182</v>
      </c>
      <c r="AL120" s="202" t="s">
        <v>182</v>
      </c>
      <c r="AM120" s="202" t="s">
        <v>182</v>
      </c>
      <c r="AN120" s="202" t="s">
        <v>182</v>
      </c>
      <c r="AO120" s="202" t="s">
        <v>182</v>
      </c>
      <c r="AP120" s="202" t="s">
        <v>182</v>
      </c>
      <c r="AQ120" s="202" t="s">
        <v>182</v>
      </c>
      <c r="AR120" s="202" t="s">
        <v>182</v>
      </c>
    </row>
    <row r="121" spans="1:44">
      <c r="A121" s="202" t="s">
        <v>573</v>
      </c>
      <c r="B121" s="202" t="s">
        <v>603</v>
      </c>
      <c r="C121" s="202" t="s">
        <v>604</v>
      </c>
      <c r="D121" s="202" t="s">
        <v>604</v>
      </c>
      <c r="E121" s="202" t="s">
        <v>604</v>
      </c>
      <c r="F121" s="202" t="s">
        <v>182</v>
      </c>
      <c r="G121" s="202" t="s">
        <v>604</v>
      </c>
      <c r="H121" s="202" t="s">
        <v>604</v>
      </c>
      <c r="I121" s="202" t="s">
        <v>604</v>
      </c>
      <c r="J121" s="202" t="s">
        <v>182</v>
      </c>
      <c r="K121" s="202" t="s">
        <v>182</v>
      </c>
      <c r="L121" s="202" t="s">
        <v>604</v>
      </c>
      <c r="M121" s="202" t="s">
        <v>604</v>
      </c>
      <c r="N121" s="202" t="s">
        <v>604</v>
      </c>
      <c r="O121" s="202" t="s">
        <v>182</v>
      </c>
      <c r="P121" s="202" t="s">
        <v>604</v>
      </c>
      <c r="Q121" s="202" t="s">
        <v>182</v>
      </c>
      <c r="R121" s="202" t="s">
        <v>182</v>
      </c>
      <c r="S121" s="202" t="s">
        <v>182</v>
      </c>
      <c r="T121" s="202" t="s">
        <v>182</v>
      </c>
      <c r="U121" s="202" t="s">
        <v>182</v>
      </c>
      <c r="V121" s="202" t="s">
        <v>182</v>
      </c>
      <c r="W121" s="202" t="s">
        <v>182</v>
      </c>
      <c r="X121" s="202" t="s">
        <v>182</v>
      </c>
      <c r="Y121" s="202" t="s">
        <v>182</v>
      </c>
      <c r="Z121" s="202" t="s">
        <v>182</v>
      </c>
      <c r="AA121" s="202" t="s">
        <v>182</v>
      </c>
      <c r="AB121" s="202" t="s">
        <v>182</v>
      </c>
      <c r="AC121" s="202" t="s">
        <v>182</v>
      </c>
      <c r="AD121" s="202" t="s">
        <v>182</v>
      </c>
      <c r="AE121" s="202" t="s">
        <v>182</v>
      </c>
      <c r="AF121" s="202" t="s">
        <v>182</v>
      </c>
      <c r="AG121" s="202" t="s">
        <v>182</v>
      </c>
      <c r="AH121" s="202" t="s">
        <v>182</v>
      </c>
      <c r="AI121" s="202" t="s">
        <v>182</v>
      </c>
      <c r="AJ121" s="202" t="s">
        <v>182</v>
      </c>
      <c r="AK121" s="202" t="s">
        <v>182</v>
      </c>
      <c r="AL121" s="202" t="s">
        <v>182</v>
      </c>
      <c r="AM121" s="202" t="s">
        <v>182</v>
      </c>
      <c r="AN121" s="202" t="s">
        <v>182</v>
      </c>
      <c r="AO121" s="202" t="s">
        <v>182</v>
      </c>
      <c r="AP121" s="202" t="s">
        <v>182</v>
      </c>
      <c r="AQ121" s="202" t="s">
        <v>182</v>
      </c>
      <c r="AR121" s="202" t="s">
        <v>182</v>
      </c>
    </row>
    <row r="122" spans="1:44">
      <c r="A122" s="202" t="s">
        <v>575</v>
      </c>
      <c r="B122" s="202" t="s">
        <v>882</v>
      </c>
      <c r="C122" s="202" t="s">
        <v>182</v>
      </c>
      <c r="D122" s="202" t="s">
        <v>604</v>
      </c>
      <c r="E122" s="202" t="s">
        <v>182</v>
      </c>
      <c r="F122" s="202" t="s">
        <v>182</v>
      </c>
      <c r="G122" s="202" t="s">
        <v>604</v>
      </c>
      <c r="H122" s="202" t="s">
        <v>604</v>
      </c>
      <c r="I122" s="202" t="s">
        <v>182</v>
      </c>
      <c r="J122" s="202" t="s">
        <v>182</v>
      </c>
      <c r="K122" s="202" t="s">
        <v>182</v>
      </c>
      <c r="L122" s="202" t="s">
        <v>182</v>
      </c>
      <c r="M122" s="202" t="s">
        <v>182</v>
      </c>
      <c r="N122" s="202" t="s">
        <v>182</v>
      </c>
      <c r="O122" s="202" t="s">
        <v>182</v>
      </c>
      <c r="P122" s="202" t="s">
        <v>604</v>
      </c>
      <c r="Q122" s="202" t="s">
        <v>604</v>
      </c>
      <c r="R122" s="202" t="s">
        <v>182</v>
      </c>
      <c r="S122" s="202" t="s">
        <v>604</v>
      </c>
      <c r="T122" s="202" t="s">
        <v>182</v>
      </c>
      <c r="U122" s="202" t="s">
        <v>182</v>
      </c>
      <c r="V122" s="202" t="s">
        <v>604</v>
      </c>
      <c r="W122" s="202" t="s">
        <v>182</v>
      </c>
      <c r="X122" s="202" t="s">
        <v>604</v>
      </c>
      <c r="Y122" s="202" t="s">
        <v>604</v>
      </c>
      <c r="Z122" s="202" t="s">
        <v>182</v>
      </c>
      <c r="AA122" s="202" t="s">
        <v>182</v>
      </c>
      <c r="AB122" s="202" t="s">
        <v>604</v>
      </c>
      <c r="AC122" s="202" t="s">
        <v>182</v>
      </c>
      <c r="AD122" s="202" t="s">
        <v>182</v>
      </c>
      <c r="AE122" s="202" t="s">
        <v>182</v>
      </c>
      <c r="AF122" s="202" t="s">
        <v>182</v>
      </c>
      <c r="AG122" s="202" t="s">
        <v>182</v>
      </c>
      <c r="AH122" s="202" t="s">
        <v>182</v>
      </c>
      <c r="AI122" s="202" t="s">
        <v>182</v>
      </c>
      <c r="AJ122" s="202" t="s">
        <v>182</v>
      </c>
      <c r="AK122" s="202" t="s">
        <v>182</v>
      </c>
      <c r="AL122" s="202" t="s">
        <v>182</v>
      </c>
      <c r="AM122" s="202" t="s">
        <v>182</v>
      </c>
      <c r="AN122" s="202" t="s">
        <v>182</v>
      </c>
      <c r="AO122" s="202" t="s">
        <v>182</v>
      </c>
      <c r="AP122" s="202" t="s">
        <v>182</v>
      </c>
      <c r="AQ122" s="202" t="s">
        <v>182</v>
      </c>
      <c r="AR122" s="202" t="s">
        <v>182</v>
      </c>
    </row>
    <row r="123" spans="1:44">
      <c r="A123" s="202" t="s">
        <v>576</v>
      </c>
      <c r="B123" s="202" t="s">
        <v>882</v>
      </c>
      <c r="C123" s="202" t="s">
        <v>182</v>
      </c>
      <c r="D123" s="202" t="s">
        <v>182</v>
      </c>
      <c r="E123" s="202" t="s">
        <v>182</v>
      </c>
      <c r="F123" s="202" t="s">
        <v>182</v>
      </c>
      <c r="G123" s="202" t="s">
        <v>604</v>
      </c>
      <c r="H123" s="202" t="s">
        <v>604</v>
      </c>
      <c r="I123" s="202" t="s">
        <v>182</v>
      </c>
      <c r="J123" s="202" t="s">
        <v>182</v>
      </c>
      <c r="K123" s="202" t="s">
        <v>182</v>
      </c>
      <c r="L123" s="202" t="s">
        <v>604</v>
      </c>
      <c r="M123" s="202" t="s">
        <v>182</v>
      </c>
      <c r="N123" s="202" t="s">
        <v>604</v>
      </c>
      <c r="O123" s="202" t="s">
        <v>182</v>
      </c>
      <c r="P123" s="202" t="s">
        <v>604</v>
      </c>
      <c r="Q123" s="202" t="s">
        <v>604</v>
      </c>
      <c r="R123" s="202" t="s">
        <v>182</v>
      </c>
      <c r="S123" s="202" t="s">
        <v>604</v>
      </c>
      <c r="T123" s="202" t="s">
        <v>604</v>
      </c>
      <c r="U123" s="202" t="s">
        <v>182</v>
      </c>
      <c r="V123" s="202" t="s">
        <v>182</v>
      </c>
      <c r="W123" s="202" t="s">
        <v>182</v>
      </c>
      <c r="X123" s="202" t="s">
        <v>604</v>
      </c>
      <c r="Y123" s="202" t="s">
        <v>604</v>
      </c>
      <c r="Z123" s="202" t="s">
        <v>182</v>
      </c>
      <c r="AA123" s="202" t="s">
        <v>182</v>
      </c>
      <c r="AB123" s="202" t="s">
        <v>182</v>
      </c>
      <c r="AC123" s="202" t="s">
        <v>182</v>
      </c>
      <c r="AD123" s="202" t="s">
        <v>182</v>
      </c>
      <c r="AE123" s="202" t="s">
        <v>182</v>
      </c>
      <c r="AF123" s="202" t="s">
        <v>182</v>
      </c>
      <c r="AG123" s="202" t="s">
        <v>182</v>
      </c>
      <c r="AH123" s="202" t="s">
        <v>182</v>
      </c>
      <c r="AI123" s="202" t="s">
        <v>182</v>
      </c>
      <c r="AJ123" s="202" t="s">
        <v>182</v>
      </c>
      <c r="AK123" s="202" t="s">
        <v>182</v>
      </c>
      <c r="AL123" s="202" t="s">
        <v>182</v>
      </c>
      <c r="AM123" s="202" t="s">
        <v>182</v>
      </c>
      <c r="AN123" s="202" t="s">
        <v>182</v>
      </c>
      <c r="AO123" s="202" t="s">
        <v>182</v>
      </c>
      <c r="AP123" s="202" t="s">
        <v>182</v>
      </c>
      <c r="AQ123" s="202" t="s">
        <v>182</v>
      </c>
      <c r="AR123" s="202" t="s">
        <v>182</v>
      </c>
    </row>
    <row r="124" spans="1:44">
      <c r="A124" s="202" t="s">
        <v>578</v>
      </c>
      <c r="B124" s="202" t="s">
        <v>882</v>
      </c>
      <c r="C124" s="202" t="s">
        <v>182</v>
      </c>
      <c r="D124" s="202" t="s">
        <v>182</v>
      </c>
      <c r="E124" s="202" t="s">
        <v>182</v>
      </c>
      <c r="F124" s="202" t="s">
        <v>182</v>
      </c>
      <c r="G124" s="202" t="s">
        <v>604</v>
      </c>
      <c r="H124" s="202" t="s">
        <v>604</v>
      </c>
      <c r="I124" s="202" t="s">
        <v>182</v>
      </c>
      <c r="J124" s="202" t="s">
        <v>182</v>
      </c>
      <c r="K124" s="202" t="s">
        <v>182</v>
      </c>
      <c r="L124" s="202" t="s">
        <v>604</v>
      </c>
      <c r="M124" s="202" t="s">
        <v>182</v>
      </c>
      <c r="N124" s="202" t="s">
        <v>604</v>
      </c>
      <c r="O124" s="202" t="s">
        <v>182</v>
      </c>
      <c r="P124" s="202" t="s">
        <v>604</v>
      </c>
      <c r="Q124" s="202" t="s">
        <v>604</v>
      </c>
      <c r="R124" s="202" t="s">
        <v>182</v>
      </c>
      <c r="S124" s="202" t="s">
        <v>604</v>
      </c>
      <c r="T124" s="202" t="s">
        <v>604</v>
      </c>
      <c r="U124" s="202" t="s">
        <v>182</v>
      </c>
      <c r="V124" s="202" t="s">
        <v>182</v>
      </c>
      <c r="W124" s="202" t="s">
        <v>182</v>
      </c>
      <c r="X124" s="202" t="s">
        <v>604</v>
      </c>
      <c r="Y124" s="202" t="s">
        <v>604</v>
      </c>
      <c r="Z124" s="202" t="s">
        <v>182</v>
      </c>
      <c r="AA124" s="202" t="s">
        <v>182</v>
      </c>
      <c r="AB124" s="202" t="s">
        <v>182</v>
      </c>
      <c r="AC124" s="202" t="s">
        <v>182</v>
      </c>
      <c r="AD124" s="202" t="s">
        <v>182</v>
      </c>
      <c r="AE124" s="202" t="s">
        <v>182</v>
      </c>
      <c r="AF124" s="202" t="s">
        <v>182</v>
      </c>
      <c r="AG124" s="202" t="s">
        <v>182</v>
      </c>
      <c r="AH124" s="202" t="s">
        <v>182</v>
      </c>
      <c r="AI124" s="202" t="s">
        <v>182</v>
      </c>
      <c r="AJ124" s="202" t="s">
        <v>182</v>
      </c>
      <c r="AK124" s="202" t="s">
        <v>182</v>
      </c>
      <c r="AL124" s="202" t="s">
        <v>182</v>
      </c>
      <c r="AM124" s="202" t="s">
        <v>182</v>
      </c>
      <c r="AN124" s="202" t="s">
        <v>182</v>
      </c>
      <c r="AO124" s="202" t="s">
        <v>182</v>
      </c>
      <c r="AP124" s="202" t="s">
        <v>182</v>
      </c>
      <c r="AQ124" s="202" t="s">
        <v>182</v>
      </c>
      <c r="AR124" s="202" t="s">
        <v>182</v>
      </c>
    </row>
    <row r="125" spans="1:44">
      <c r="A125" s="202" t="s">
        <v>579</v>
      </c>
      <c r="B125" s="202" t="s">
        <v>882</v>
      </c>
      <c r="C125" s="202" t="s">
        <v>604</v>
      </c>
      <c r="D125" s="202" t="s">
        <v>182</v>
      </c>
      <c r="E125" s="202" t="s">
        <v>604</v>
      </c>
      <c r="F125" s="202" t="s">
        <v>182</v>
      </c>
      <c r="G125" s="202" t="s">
        <v>604</v>
      </c>
      <c r="H125" s="202" t="s">
        <v>604</v>
      </c>
      <c r="I125" s="202" t="s">
        <v>604</v>
      </c>
      <c r="J125" s="202" t="s">
        <v>182</v>
      </c>
      <c r="K125" s="202" t="s">
        <v>182</v>
      </c>
      <c r="L125" s="202" t="s">
        <v>604</v>
      </c>
      <c r="M125" s="202" t="s">
        <v>182</v>
      </c>
      <c r="N125" s="202" t="s">
        <v>604</v>
      </c>
      <c r="O125" s="202" t="s">
        <v>182</v>
      </c>
      <c r="P125" s="202" t="s">
        <v>182</v>
      </c>
      <c r="Q125" s="202" t="s">
        <v>604</v>
      </c>
      <c r="R125" s="202" t="s">
        <v>182</v>
      </c>
      <c r="S125" s="202" t="s">
        <v>604</v>
      </c>
      <c r="T125" s="202" t="s">
        <v>604</v>
      </c>
      <c r="U125" s="202" t="s">
        <v>182</v>
      </c>
      <c r="V125" s="202" t="s">
        <v>182</v>
      </c>
      <c r="W125" s="202" t="s">
        <v>182</v>
      </c>
      <c r="X125" s="202" t="s">
        <v>182</v>
      </c>
      <c r="Y125" s="202" t="s">
        <v>182</v>
      </c>
      <c r="Z125" s="202" t="s">
        <v>182</v>
      </c>
      <c r="AA125" s="202" t="s">
        <v>182</v>
      </c>
      <c r="AB125" s="202" t="s">
        <v>182</v>
      </c>
      <c r="AC125" s="202" t="s">
        <v>182</v>
      </c>
      <c r="AD125" s="202" t="s">
        <v>182</v>
      </c>
      <c r="AE125" s="202" t="s">
        <v>182</v>
      </c>
      <c r="AF125" s="202" t="s">
        <v>182</v>
      </c>
      <c r="AG125" s="202" t="s">
        <v>182</v>
      </c>
      <c r="AH125" s="202" t="s">
        <v>182</v>
      </c>
      <c r="AI125" s="202" t="s">
        <v>182</v>
      </c>
      <c r="AJ125" s="202" t="s">
        <v>182</v>
      </c>
      <c r="AK125" s="202" t="s">
        <v>182</v>
      </c>
      <c r="AL125" s="202" t="s">
        <v>182</v>
      </c>
      <c r="AM125" s="202" t="s">
        <v>182</v>
      </c>
      <c r="AN125" s="202" t="s">
        <v>182</v>
      </c>
      <c r="AO125" s="202" t="s">
        <v>182</v>
      </c>
      <c r="AP125" s="202" t="s">
        <v>182</v>
      </c>
      <c r="AQ125" s="202" t="s">
        <v>182</v>
      </c>
      <c r="AR125" s="202" t="s">
        <v>182</v>
      </c>
    </row>
    <row r="126" spans="1:44">
      <c r="A126" s="202" t="s">
        <v>580</v>
      </c>
      <c r="B126" s="202" t="s">
        <v>882</v>
      </c>
      <c r="C126" s="202" t="s">
        <v>604</v>
      </c>
      <c r="D126" s="202" t="s">
        <v>182</v>
      </c>
      <c r="E126" s="202" t="s">
        <v>604</v>
      </c>
      <c r="F126" s="202" t="s">
        <v>182</v>
      </c>
      <c r="G126" s="202" t="s">
        <v>604</v>
      </c>
      <c r="H126" s="202" t="s">
        <v>604</v>
      </c>
      <c r="I126" s="202" t="s">
        <v>604</v>
      </c>
      <c r="J126" s="202" t="s">
        <v>182</v>
      </c>
      <c r="K126" s="202" t="s">
        <v>182</v>
      </c>
      <c r="L126" s="202" t="s">
        <v>604</v>
      </c>
      <c r="M126" s="202" t="s">
        <v>182</v>
      </c>
      <c r="N126" s="202" t="s">
        <v>604</v>
      </c>
      <c r="O126" s="202" t="s">
        <v>182</v>
      </c>
      <c r="P126" s="202" t="s">
        <v>182</v>
      </c>
      <c r="Q126" s="202" t="s">
        <v>604</v>
      </c>
      <c r="R126" s="202" t="s">
        <v>182</v>
      </c>
      <c r="S126" s="202" t="s">
        <v>604</v>
      </c>
      <c r="T126" s="202" t="s">
        <v>604</v>
      </c>
      <c r="U126" s="202" t="s">
        <v>182</v>
      </c>
      <c r="V126" s="202" t="s">
        <v>182</v>
      </c>
      <c r="W126" s="202" t="s">
        <v>182</v>
      </c>
      <c r="X126" s="202" t="s">
        <v>182</v>
      </c>
      <c r="Y126" s="202" t="s">
        <v>182</v>
      </c>
      <c r="Z126" s="202" t="s">
        <v>182</v>
      </c>
      <c r="AA126" s="202" t="s">
        <v>182</v>
      </c>
      <c r="AB126" s="202" t="s">
        <v>182</v>
      </c>
      <c r="AC126" s="202" t="s">
        <v>182</v>
      </c>
      <c r="AD126" s="202" t="s">
        <v>182</v>
      </c>
      <c r="AE126" s="202" t="s">
        <v>182</v>
      </c>
      <c r="AF126" s="202" t="s">
        <v>182</v>
      </c>
      <c r="AG126" s="202" t="s">
        <v>182</v>
      </c>
      <c r="AH126" s="202" t="s">
        <v>182</v>
      </c>
      <c r="AI126" s="202" t="s">
        <v>182</v>
      </c>
      <c r="AJ126" s="202" t="s">
        <v>182</v>
      </c>
      <c r="AK126" s="202" t="s">
        <v>182</v>
      </c>
      <c r="AL126" s="202" t="s">
        <v>182</v>
      </c>
      <c r="AM126" s="202" t="s">
        <v>182</v>
      </c>
      <c r="AN126" s="202" t="s">
        <v>182</v>
      </c>
      <c r="AO126" s="202" t="s">
        <v>182</v>
      </c>
      <c r="AP126" s="202" t="s">
        <v>182</v>
      </c>
      <c r="AQ126" s="202" t="s">
        <v>182</v>
      </c>
      <c r="AR126" s="202" t="s">
        <v>182</v>
      </c>
    </row>
    <row r="127" spans="1:44">
      <c r="A127" s="202" t="s">
        <v>582</v>
      </c>
      <c r="B127" s="202" t="s">
        <v>882</v>
      </c>
      <c r="C127" s="202" t="s">
        <v>182</v>
      </c>
      <c r="D127" s="202" t="s">
        <v>182</v>
      </c>
      <c r="E127" s="202" t="s">
        <v>182</v>
      </c>
      <c r="F127" s="202" t="s">
        <v>182</v>
      </c>
      <c r="G127" s="202" t="s">
        <v>604</v>
      </c>
      <c r="H127" s="202" t="s">
        <v>604</v>
      </c>
      <c r="I127" s="202" t="s">
        <v>182</v>
      </c>
      <c r="J127" s="202" t="s">
        <v>182</v>
      </c>
      <c r="K127" s="202" t="s">
        <v>182</v>
      </c>
      <c r="L127" s="202" t="s">
        <v>604</v>
      </c>
      <c r="M127" s="202" t="s">
        <v>182</v>
      </c>
      <c r="N127" s="202" t="s">
        <v>604</v>
      </c>
      <c r="O127" s="202" t="s">
        <v>182</v>
      </c>
      <c r="P127" s="202" t="s">
        <v>604</v>
      </c>
      <c r="Q127" s="202" t="s">
        <v>604</v>
      </c>
      <c r="R127" s="202" t="s">
        <v>182</v>
      </c>
      <c r="S127" s="202" t="s">
        <v>604</v>
      </c>
      <c r="T127" s="202" t="s">
        <v>604</v>
      </c>
      <c r="U127" s="202" t="s">
        <v>182</v>
      </c>
      <c r="V127" s="202" t="s">
        <v>182</v>
      </c>
      <c r="W127" s="202" t="s">
        <v>182</v>
      </c>
      <c r="X127" s="202" t="s">
        <v>604</v>
      </c>
      <c r="Y127" s="202" t="s">
        <v>604</v>
      </c>
      <c r="Z127" s="202" t="s">
        <v>182</v>
      </c>
      <c r="AA127" s="202" t="s">
        <v>182</v>
      </c>
      <c r="AB127" s="202" t="s">
        <v>182</v>
      </c>
      <c r="AC127" s="202" t="s">
        <v>182</v>
      </c>
      <c r="AD127" s="202" t="s">
        <v>182</v>
      </c>
      <c r="AE127" s="202" t="s">
        <v>182</v>
      </c>
      <c r="AF127" s="202" t="s">
        <v>182</v>
      </c>
      <c r="AG127" s="202" t="s">
        <v>182</v>
      </c>
      <c r="AH127" s="202" t="s">
        <v>182</v>
      </c>
      <c r="AI127" s="202" t="s">
        <v>182</v>
      </c>
      <c r="AJ127" s="202" t="s">
        <v>182</v>
      </c>
      <c r="AK127" s="202" t="s">
        <v>182</v>
      </c>
      <c r="AL127" s="202" t="s">
        <v>182</v>
      </c>
      <c r="AM127" s="202" t="s">
        <v>182</v>
      </c>
      <c r="AN127" s="202" t="s">
        <v>182</v>
      </c>
      <c r="AO127" s="202" t="s">
        <v>182</v>
      </c>
      <c r="AP127" s="202" t="s">
        <v>182</v>
      </c>
      <c r="AQ127" s="202" t="s">
        <v>182</v>
      </c>
      <c r="AR127" s="202" t="s">
        <v>182</v>
      </c>
    </row>
    <row r="128" spans="1:44">
      <c r="A128" s="202" t="s">
        <v>583</v>
      </c>
      <c r="B128" s="202" t="s">
        <v>882</v>
      </c>
      <c r="C128" s="202" t="s">
        <v>182</v>
      </c>
      <c r="D128" s="202" t="s">
        <v>182</v>
      </c>
      <c r="E128" s="202" t="s">
        <v>182</v>
      </c>
      <c r="F128" s="202" t="s">
        <v>182</v>
      </c>
      <c r="G128" s="202" t="s">
        <v>604</v>
      </c>
      <c r="H128" s="202" t="s">
        <v>604</v>
      </c>
      <c r="I128" s="202" t="s">
        <v>182</v>
      </c>
      <c r="J128" s="202" t="s">
        <v>182</v>
      </c>
      <c r="K128" s="202" t="s">
        <v>182</v>
      </c>
      <c r="L128" s="202" t="s">
        <v>604</v>
      </c>
      <c r="M128" s="202" t="s">
        <v>182</v>
      </c>
      <c r="N128" s="202" t="s">
        <v>604</v>
      </c>
      <c r="O128" s="202" t="s">
        <v>182</v>
      </c>
      <c r="P128" s="202" t="s">
        <v>604</v>
      </c>
      <c r="Q128" s="202" t="s">
        <v>604</v>
      </c>
      <c r="R128" s="202" t="s">
        <v>182</v>
      </c>
      <c r="S128" s="202" t="s">
        <v>604</v>
      </c>
      <c r="T128" s="202" t="s">
        <v>604</v>
      </c>
      <c r="U128" s="202" t="s">
        <v>182</v>
      </c>
      <c r="V128" s="202" t="s">
        <v>182</v>
      </c>
      <c r="W128" s="202" t="s">
        <v>182</v>
      </c>
      <c r="X128" s="202" t="s">
        <v>604</v>
      </c>
      <c r="Y128" s="202" t="s">
        <v>604</v>
      </c>
      <c r="Z128" s="202" t="s">
        <v>182</v>
      </c>
      <c r="AA128" s="202" t="s">
        <v>182</v>
      </c>
      <c r="AB128" s="202" t="s">
        <v>182</v>
      </c>
      <c r="AC128" s="202" t="s">
        <v>182</v>
      </c>
      <c r="AD128" s="202" t="s">
        <v>182</v>
      </c>
      <c r="AE128" s="202" t="s">
        <v>182</v>
      </c>
      <c r="AF128" s="202" t="s">
        <v>182</v>
      </c>
      <c r="AG128" s="202" t="s">
        <v>182</v>
      </c>
      <c r="AH128" s="202" t="s">
        <v>182</v>
      </c>
      <c r="AI128" s="202" t="s">
        <v>182</v>
      </c>
      <c r="AJ128" s="202" t="s">
        <v>182</v>
      </c>
      <c r="AK128" s="202" t="s">
        <v>182</v>
      </c>
      <c r="AL128" s="202" t="s">
        <v>182</v>
      </c>
      <c r="AM128" s="202" t="s">
        <v>182</v>
      </c>
      <c r="AN128" s="202" t="s">
        <v>182</v>
      </c>
      <c r="AO128" s="202" t="s">
        <v>182</v>
      </c>
      <c r="AP128" s="202" t="s">
        <v>182</v>
      </c>
      <c r="AQ128" s="202" t="s">
        <v>182</v>
      </c>
      <c r="AR128" s="202" t="s">
        <v>182</v>
      </c>
    </row>
    <row r="129" spans="1:44">
      <c r="A129" s="202" t="s">
        <v>584</v>
      </c>
      <c r="B129" s="202" t="s">
        <v>882</v>
      </c>
      <c r="C129" s="202" t="s">
        <v>182</v>
      </c>
      <c r="D129" s="202" t="s">
        <v>604</v>
      </c>
      <c r="E129" s="202" t="s">
        <v>182</v>
      </c>
      <c r="F129" s="202" t="s">
        <v>182</v>
      </c>
      <c r="G129" s="202" t="s">
        <v>604</v>
      </c>
      <c r="H129" s="202" t="s">
        <v>604</v>
      </c>
      <c r="I129" s="202" t="s">
        <v>182</v>
      </c>
      <c r="J129" s="202" t="s">
        <v>182</v>
      </c>
      <c r="K129" s="202" t="s">
        <v>182</v>
      </c>
      <c r="L129" s="202" t="s">
        <v>182</v>
      </c>
      <c r="M129" s="202" t="s">
        <v>182</v>
      </c>
      <c r="N129" s="202" t="s">
        <v>182</v>
      </c>
      <c r="O129" s="202" t="s">
        <v>182</v>
      </c>
      <c r="P129" s="202" t="s">
        <v>604</v>
      </c>
      <c r="Q129" s="202" t="s">
        <v>604</v>
      </c>
      <c r="R129" s="202" t="s">
        <v>182</v>
      </c>
      <c r="S129" s="202" t="s">
        <v>604</v>
      </c>
      <c r="T129" s="202" t="s">
        <v>182</v>
      </c>
      <c r="U129" s="202" t="s">
        <v>182</v>
      </c>
      <c r="V129" s="202" t="s">
        <v>604</v>
      </c>
      <c r="W129" s="202" t="s">
        <v>182</v>
      </c>
      <c r="X129" s="202" t="s">
        <v>604</v>
      </c>
      <c r="Y129" s="202" t="s">
        <v>604</v>
      </c>
      <c r="Z129" s="202" t="s">
        <v>182</v>
      </c>
      <c r="AA129" s="202" t="s">
        <v>182</v>
      </c>
      <c r="AB129" s="202" t="s">
        <v>604</v>
      </c>
      <c r="AC129" s="202" t="s">
        <v>182</v>
      </c>
      <c r="AD129" s="202" t="s">
        <v>182</v>
      </c>
      <c r="AE129" s="202" t="s">
        <v>182</v>
      </c>
      <c r="AF129" s="202" t="s">
        <v>182</v>
      </c>
      <c r="AG129" s="202" t="s">
        <v>182</v>
      </c>
      <c r="AH129" s="202" t="s">
        <v>182</v>
      </c>
      <c r="AI129" s="202" t="s">
        <v>182</v>
      </c>
      <c r="AJ129" s="202" t="s">
        <v>182</v>
      </c>
      <c r="AK129" s="202" t="s">
        <v>182</v>
      </c>
      <c r="AL129" s="202" t="s">
        <v>182</v>
      </c>
      <c r="AM129" s="202" t="s">
        <v>182</v>
      </c>
      <c r="AN129" s="202" t="s">
        <v>182</v>
      </c>
      <c r="AO129" s="202" t="s">
        <v>182</v>
      </c>
      <c r="AP129" s="202" t="s">
        <v>182</v>
      </c>
      <c r="AQ129" s="202" t="s">
        <v>182</v>
      </c>
      <c r="AR129" s="202" t="s">
        <v>182</v>
      </c>
    </row>
    <row r="130" spans="1:44">
      <c r="A130" s="202" t="s">
        <v>586</v>
      </c>
      <c r="B130" s="202" t="s">
        <v>603</v>
      </c>
      <c r="C130" s="202" t="s">
        <v>604</v>
      </c>
      <c r="D130" s="202" t="s">
        <v>604</v>
      </c>
      <c r="E130" s="202" t="s">
        <v>604</v>
      </c>
      <c r="F130" s="202" t="s">
        <v>604</v>
      </c>
      <c r="G130" s="202" t="s">
        <v>604</v>
      </c>
      <c r="H130" s="202" t="s">
        <v>604</v>
      </c>
      <c r="I130" s="202" t="s">
        <v>182</v>
      </c>
      <c r="J130" s="202" t="s">
        <v>182</v>
      </c>
      <c r="K130" s="202" t="s">
        <v>182</v>
      </c>
      <c r="L130" s="202" t="s">
        <v>604</v>
      </c>
      <c r="M130" s="202" t="s">
        <v>182</v>
      </c>
      <c r="N130" s="202" t="s">
        <v>604</v>
      </c>
      <c r="O130" s="202" t="s">
        <v>182</v>
      </c>
      <c r="P130" s="202" t="s">
        <v>182</v>
      </c>
      <c r="Q130" s="202" t="s">
        <v>182</v>
      </c>
      <c r="R130" s="202" t="s">
        <v>182</v>
      </c>
      <c r="S130" s="202" t="s">
        <v>182</v>
      </c>
      <c r="T130" s="202" t="s">
        <v>182</v>
      </c>
      <c r="U130" s="202" t="s">
        <v>182</v>
      </c>
      <c r="V130" s="202" t="s">
        <v>182</v>
      </c>
      <c r="W130" s="202" t="s">
        <v>182</v>
      </c>
      <c r="X130" s="202" t="s">
        <v>604</v>
      </c>
      <c r="Y130" s="202" t="s">
        <v>604</v>
      </c>
      <c r="Z130" s="202" t="s">
        <v>182</v>
      </c>
      <c r="AA130" s="202" t="s">
        <v>182</v>
      </c>
      <c r="AB130" s="202" t="s">
        <v>182</v>
      </c>
      <c r="AC130" s="202" t="s">
        <v>182</v>
      </c>
      <c r="AD130" s="202" t="s">
        <v>182</v>
      </c>
      <c r="AE130" s="202" t="s">
        <v>182</v>
      </c>
      <c r="AF130" s="202" t="s">
        <v>182</v>
      </c>
      <c r="AG130" s="202" t="s">
        <v>182</v>
      </c>
      <c r="AH130" s="202" t="s">
        <v>182</v>
      </c>
      <c r="AI130" s="202" t="s">
        <v>182</v>
      </c>
      <c r="AJ130" s="202" t="s">
        <v>182</v>
      </c>
      <c r="AK130" s="202" t="s">
        <v>182</v>
      </c>
      <c r="AL130" s="202" t="s">
        <v>182</v>
      </c>
      <c r="AM130" s="202" t="s">
        <v>182</v>
      </c>
      <c r="AN130" s="202" t="s">
        <v>182</v>
      </c>
      <c r="AO130" s="202" t="s">
        <v>182</v>
      </c>
      <c r="AP130" s="202" t="s">
        <v>182</v>
      </c>
      <c r="AQ130" s="202" t="s">
        <v>182</v>
      </c>
      <c r="AR130" s="202" t="s">
        <v>182</v>
      </c>
    </row>
    <row r="131" spans="1:44">
      <c r="A131" s="202" t="s">
        <v>587</v>
      </c>
      <c r="B131" s="202" t="s">
        <v>882</v>
      </c>
      <c r="C131" s="202" t="s">
        <v>182</v>
      </c>
      <c r="D131" s="202" t="s">
        <v>182</v>
      </c>
      <c r="E131" s="202" t="s">
        <v>182</v>
      </c>
      <c r="F131" s="202" t="s">
        <v>182</v>
      </c>
      <c r="G131" s="202" t="s">
        <v>604</v>
      </c>
      <c r="H131" s="202" t="s">
        <v>604</v>
      </c>
      <c r="I131" s="202" t="s">
        <v>182</v>
      </c>
      <c r="J131" s="202" t="s">
        <v>182</v>
      </c>
      <c r="K131" s="202" t="s">
        <v>182</v>
      </c>
      <c r="L131" s="202" t="s">
        <v>604</v>
      </c>
      <c r="M131" s="202" t="s">
        <v>182</v>
      </c>
      <c r="N131" s="202" t="s">
        <v>604</v>
      </c>
      <c r="O131" s="202" t="s">
        <v>182</v>
      </c>
      <c r="P131" s="202" t="s">
        <v>604</v>
      </c>
      <c r="Q131" s="202" t="s">
        <v>604</v>
      </c>
      <c r="R131" s="202" t="s">
        <v>182</v>
      </c>
      <c r="S131" s="202" t="s">
        <v>604</v>
      </c>
      <c r="T131" s="202" t="s">
        <v>604</v>
      </c>
      <c r="U131" s="202" t="s">
        <v>182</v>
      </c>
      <c r="V131" s="202" t="s">
        <v>182</v>
      </c>
      <c r="W131" s="202" t="s">
        <v>182</v>
      </c>
      <c r="X131" s="202" t="s">
        <v>604</v>
      </c>
      <c r="Y131" s="202" t="s">
        <v>604</v>
      </c>
      <c r="Z131" s="202" t="s">
        <v>182</v>
      </c>
      <c r="AA131" s="202" t="s">
        <v>182</v>
      </c>
      <c r="AB131" s="202" t="s">
        <v>182</v>
      </c>
      <c r="AC131" s="202" t="s">
        <v>182</v>
      </c>
      <c r="AD131" s="202" t="s">
        <v>182</v>
      </c>
      <c r="AE131" s="202" t="s">
        <v>182</v>
      </c>
      <c r="AF131" s="202" t="s">
        <v>182</v>
      </c>
      <c r="AG131" s="202" t="s">
        <v>182</v>
      </c>
      <c r="AH131" s="202" t="s">
        <v>182</v>
      </c>
      <c r="AI131" s="202" t="s">
        <v>182</v>
      </c>
      <c r="AJ131" s="202" t="s">
        <v>182</v>
      </c>
      <c r="AK131" s="202" t="s">
        <v>182</v>
      </c>
      <c r="AL131" s="202" t="s">
        <v>182</v>
      </c>
      <c r="AM131" s="202" t="s">
        <v>182</v>
      </c>
      <c r="AN131" s="202" t="s">
        <v>182</v>
      </c>
      <c r="AO131" s="202" t="s">
        <v>182</v>
      </c>
      <c r="AP131" s="202" t="s">
        <v>182</v>
      </c>
      <c r="AQ131" s="202" t="s">
        <v>182</v>
      </c>
      <c r="AR131" s="202" t="s">
        <v>182</v>
      </c>
    </row>
    <row r="132" spans="1:44">
      <c r="A132" s="202" t="s">
        <v>588</v>
      </c>
      <c r="B132" s="202" t="s">
        <v>882</v>
      </c>
      <c r="C132" s="202" t="s">
        <v>604</v>
      </c>
      <c r="D132" s="202" t="s">
        <v>604</v>
      </c>
      <c r="E132" s="202" t="s">
        <v>604</v>
      </c>
      <c r="F132" s="202" t="s">
        <v>182</v>
      </c>
      <c r="G132" s="202" t="s">
        <v>604</v>
      </c>
      <c r="H132" s="202" t="s">
        <v>604</v>
      </c>
      <c r="I132" s="202" t="s">
        <v>604</v>
      </c>
      <c r="J132" s="202" t="s">
        <v>182</v>
      </c>
      <c r="K132" s="202" t="s">
        <v>182</v>
      </c>
      <c r="L132" s="202" t="s">
        <v>182</v>
      </c>
      <c r="M132" s="202" t="s">
        <v>182</v>
      </c>
      <c r="N132" s="202" t="s">
        <v>604</v>
      </c>
      <c r="O132" s="202" t="s">
        <v>182</v>
      </c>
      <c r="P132" s="202" t="s">
        <v>182</v>
      </c>
      <c r="Q132" s="202" t="s">
        <v>604</v>
      </c>
      <c r="R132" s="202" t="s">
        <v>182</v>
      </c>
      <c r="S132" s="202" t="s">
        <v>604</v>
      </c>
      <c r="T132" s="202" t="s">
        <v>604</v>
      </c>
      <c r="U132" s="202" t="s">
        <v>182</v>
      </c>
      <c r="V132" s="202" t="s">
        <v>182</v>
      </c>
      <c r="W132" s="202" t="s">
        <v>182</v>
      </c>
      <c r="X132" s="202" t="s">
        <v>182</v>
      </c>
      <c r="Y132" s="202" t="s">
        <v>182</v>
      </c>
      <c r="Z132" s="202" t="s">
        <v>182</v>
      </c>
      <c r="AA132" s="202" t="s">
        <v>182</v>
      </c>
      <c r="AB132" s="202" t="s">
        <v>182</v>
      </c>
      <c r="AC132" s="202" t="s">
        <v>182</v>
      </c>
      <c r="AD132" s="202" t="s">
        <v>182</v>
      </c>
      <c r="AE132" s="202" t="s">
        <v>182</v>
      </c>
      <c r="AF132" s="202" t="s">
        <v>182</v>
      </c>
      <c r="AG132" s="202" t="s">
        <v>182</v>
      </c>
      <c r="AH132" s="202" t="s">
        <v>182</v>
      </c>
      <c r="AI132" s="202" t="s">
        <v>182</v>
      </c>
      <c r="AJ132" s="202" t="s">
        <v>182</v>
      </c>
      <c r="AK132" s="202" t="s">
        <v>182</v>
      </c>
      <c r="AL132" s="202" t="s">
        <v>182</v>
      </c>
      <c r="AM132" s="202" t="s">
        <v>182</v>
      </c>
      <c r="AN132" s="202" t="s">
        <v>182</v>
      </c>
      <c r="AO132" s="202" t="s">
        <v>182</v>
      </c>
      <c r="AP132" s="202" t="s">
        <v>182</v>
      </c>
      <c r="AQ132" s="202" t="s">
        <v>182</v>
      </c>
      <c r="AR132" s="202" t="s">
        <v>182</v>
      </c>
    </row>
    <row r="133" spans="1:44">
      <c r="A133" s="202" t="s">
        <v>589</v>
      </c>
      <c r="B133" s="202" t="s">
        <v>882</v>
      </c>
      <c r="C133" s="202" t="s">
        <v>182</v>
      </c>
      <c r="D133" s="202" t="s">
        <v>182</v>
      </c>
      <c r="E133" s="202" t="s">
        <v>182</v>
      </c>
      <c r="F133" s="202" t="s">
        <v>182</v>
      </c>
      <c r="G133" s="202" t="s">
        <v>604</v>
      </c>
      <c r="H133" s="202" t="s">
        <v>604</v>
      </c>
      <c r="I133" s="202" t="s">
        <v>182</v>
      </c>
      <c r="J133" s="202" t="s">
        <v>182</v>
      </c>
      <c r="K133" s="202" t="s">
        <v>182</v>
      </c>
      <c r="L133" s="202" t="s">
        <v>604</v>
      </c>
      <c r="M133" s="202" t="s">
        <v>182</v>
      </c>
      <c r="N133" s="202" t="s">
        <v>604</v>
      </c>
      <c r="O133" s="202" t="s">
        <v>182</v>
      </c>
      <c r="P133" s="202" t="s">
        <v>604</v>
      </c>
      <c r="Q133" s="202" t="s">
        <v>604</v>
      </c>
      <c r="R133" s="202" t="s">
        <v>182</v>
      </c>
      <c r="S133" s="202" t="s">
        <v>604</v>
      </c>
      <c r="T133" s="202" t="s">
        <v>604</v>
      </c>
      <c r="U133" s="202" t="s">
        <v>182</v>
      </c>
      <c r="V133" s="202" t="s">
        <v>182</v>
      </c>
      <c r="W133" s="202" t="s">
        <v>182</v>
      </c>
      <c r="X133" s="202" t="s">
        <v>604</v>
      </c>
      <c r="Y133" s="202" t="s">
        <v>604</v>
      </c>
      <c r="Z133" s="202" t="s">
        <v>182</v>
      </c>
      <c r="AA133" s="202" t="s">
        <v>182</v>
      </c>
      <c r="AB133" s="202" t="s">
        <v>182</v>
      </c>
      <c r="AC133" s="202" t="s">
        <v>182</v>
      </c>
      <c r="AD133" s="202" t="s">
        <v>182</v>
      </c>
      <c r="AE133" s="202" t="s">
        <v>182</v>
      </c>
      <c r="AF133" s="202" t="s">
        <v>182</v>
      </c>
      <c r="AG133" s="202" t="s">
        <v>182</v>
      </c>
      <c r="AH133" s="202" t="s">
        <v>182</v>
      </c>
      <c r="AI133" s="202" t="s">
        <v>182</v>
      </c>
      <c r="AJ133" s="202" t="s">
        <v>182</v>
      </c>
      <c r="AK133" s="202" t="s">
        <v>182</v>
      </c>
      <c r="AL133" s="202" t="s">
        <v>182</v>
      </c>
      <c r="AM133" s="202" t="s">
        <v>182</v>
      </c>
      <c r="AN133" s="202" t="s">
        <v>182</v>
      </c>
      <c r="AO133" s="202" t="s">
        <v>182</v>
      </c>
      <c r="AP133" s="202" t="s">
        <v>182</v>
      </c>
      <c r="AQ133" s="202" t="s">
        <v>182</v>
      </c>
      <c r="AR133" s="202" t="s">
        <v>182</v>
      </c>
    </row>
    <row r="134" spans="1:44">
      <c r="A134" s="202" t="s">
        <v>590</v>
      </c>
      <c r="B134" s="202" t="s">
        <v>882</v>
      </c>
      <c r="C134" s="202" t="s">
        <v>182</v>
      </c>
      <c r="D134" s="202" t="s">
        <v>604</v>
      </c>
      <c r="E134" s="202" t="s">
        <v>182</v>
      </c>
      <c r="F134" s="202" t="s">
        <v>182</v>
      </c>
      <c r="G134" s="202" t="s">
        <v>604</v>
      </c>
      <c r="H134" s="202" t="s">
        <v>604</v>
      </c>
      <c r="I134" s="202" t="s">
        <v>182</v>
      </c>
      <c r="J134" s="202" t="s">
        <v>182</v>
      </c>
      <c r="K134" s="202" t="s">
        <v>182</v>
      </c>
      <c r="L134" s="202" t="s">
        <v>182</v>
      </c>
      <c r="M134" s="202" t="s">
        <v>182</v>
      </c>
      <c r="N134" s="202" t="s">
        <v>182</v>
      </c>
      <c r="O134" s="202" t="s">
        <v>182</v>
      </c>
      <c r="P134" s="202" t="s">
        <v>604</v>
      </c>
      <c r="Q134" s="202" t="s">
        <v>604</v>
      </c>
      <c r="R134" s="202" t="s">
        <v>182</v>
      </c>
      <c r="S134" s="202" t="s">
        <v>604</v>
      </c>
      <c r="T134" s="202" t="s">
        <v>182</v>
      </c>
      <c r="U134" s="202" t="s">
        <v>182</v>
      </c>
      <c r="V134" s="202" t="s">
        <v>604</v>
      </c>
      <c r="W134" s="202" t="s">
        <v>182</v>
      </c>
      <c r="X134" s="202" t="s">
        <v>604</v>
      </c>
      <c r="Y134" s="202" t="s">
        <v>604</v>
      </c>
      <c r="Z134" s="202" t="s">
        <v>182</v>
      </c>
      <c r="AA134" s="202" t="s">
        <v>182</v>
      </c>
      <c r="AB134" s="202" t="s">
        <v>604</v>
      </c>
      <c r="AC134" s="202" t="s">
        <v>182</v>
      </c>
      <c r="AD134" s="202" t="s">
        <v>182</v>
      </c>
      <c r="AE134" s="202" t="s">
        <v>182</v>
      </c>
      <c r="AF134" s="202" t="s">
        <v>182</v>
      </c>
      <c r="AG134" s="202" t="s">
        <v>182</v>
      </c>
      <c r="AH134" s="202" t="s">
        <v>182</v>
      </c>
      <c r="AI134" s="202" t="s">
        <v>182</v>
      </c>
      <c r="AJ134" s="202" t="s">
        <v>182</v>
      </c>
      <c r="AK134" s="202" t="s">
        <v>182</v>
      </c>
      <c r="AL134" s="202" t="s">
        <v>182</v>
      </c>
      <c r="AM134" s="202" t="s">
        <v>182</v>
      </c>
      <c r="AN134" s="202" t="s">
        <v>182</v>
      </c>
      <c r="AO134" s="202" t="s">
        <v>182</v>
      </c>
      <c r="AP134" s="202" t="s">
        <v>182</v>
      </c>
      <c r="AQ134" s="202" t="s">
        <v>182</v>
      </c>
      <c r="AR134" s="202" t="s">
        <v>182</v>
      </c>
    </row>
    <row r="135" spans="1:44">
      <c r="A135" s="202" t="s">
        <v>591</v>
      </c>
      <c r="B135" s="202" t="s">
        <v>882</v>
      </c>
      <c r="C135" s="202" t="s">
        <v>182</v>
      </c>
      <c r="D135" s="202" t="s">
        <v>604</v>
      </c>
      <c r="E135" s="202" t="s">
        <v>182</v>
      </c>
      <c r="F135" s="202" t="s">
        <v>182</v>
      </c>
      <c r="G135" s="202" t="s">
        <v>604</v>
      </c>
      <c r="H135" s="202" t="s">
        <v>604</v>
      </c>
      <c r="I135" s="202" t="s">
        <v>182</v>
      </c>
      <c r="J135" s="202" t="s">
        <v>182</v>
      </c>
      <c r="K135" s="202" t="s">
        <v>182</v>
      </c>
      <c r="L135" s="202" t="s">
        <v>182</v>
      </c>
      <c r="M135" s="202" t="s">
        <v>182</v>
      </c>
      <c r="N135" s="202" t="s">
        <v>182</v>
      </c>
      <c r="O135" s="202" t="s">
        <v>182</v>
      </c>
      <c r="P135" s="202" t="s">
        <v>604</v>
      </c>
      <c r="Q135" s="202" t="s">
        <v>604</v>
      </c>
      <c r="R135" s="202" t="s">
        <v>182</v>
      </c>
      <c r="S135" s="202" t="s">
        <v>604</v>
      </c>
      <c r="T135" s="202" t="s">
        <v>182</v>
      </c>
      <c r="U135" s="202" t="s">
        <v>182</v>
      </c>
      <c r="V135" s="202" t="s">
        <v>604</v>
      </c>
      <c r="W135" s="202" t="s">
        <v>182</v>
      </c>
      <c r="X135" s="202" t="s">
        <v>604</v>
      </c>
      <c r="Y135" s="202" t="s">
        <v>604</v>
      </c>
      <c r="Z135" s="202" t="s">
        <v>182</v>
      </c>
      <c r="AA135" s="202" t="s">
        <v>182</v>
      </c>
      <c r="AB135" s="202" t="s">
        <v>604</v>
      </c>
      <c r="AC135" s="202" t="s">
        <v>182</v>
      </c>
      <c r="AD135" s="202" t="s">
        <v>182</v>
      </c>
      <c r="AE135" s="202" t="s">
        <v>182</v>
      </c>
      <c r="AF135" s="202" t="s">
        <v>182</v>
      </c>
      <c r="AG135" s="202" t="s">
        <v>182</v>
      </c>
      <c r="AH135" s="202" t="s">
        <v>182</v>
      </c>
      <c r="AI135" s="202" t="s">
        <v>182</v>
      </c>
      <c r="AJ135" s="202" t="s">
        <v>182</v>
      </c>
      <c r="AK135" s="202" t="s">
        <v>182</v>
      </c>
      <c r="AL135" s="202" t="s">
        <v>182</v>
      </c>
      <c r="AM135" s="202" t="s">
        <v>182</v>
      </c>
      <c r="AN135" s="202" t="s">
        <v>182</v>
      </c>
      <c r="AO135" s="202" t="s">
        <v>182</v>
      </c>
      <c r="AP135" s="202" t="s">
        <v>182</v>
      </c>
      <c r="AQ135" s="202" t="s">
        <v>182</v>
      </c>
      <c r="AR135" s="202" t="s">
        <v>182</v>
      </c>
    </row>
    <row r="136" spans="1:44">
      <c r="A136" s="202" t="s">
        <v>594</v>
      </c>
      <c r="B136" s="202" t="s">
        <v>882</v>
      </c>
      <c r="C136" s="202" t="s">
        <v>182</v>
      </c>
      <c r="D136" s="202" t="s">
        <v>604</v>
      </c>
      <c r="E136" s="202" t="s">
        <v>182</v>
      </c>
      <c r="F136" s="202" t="s">
        <v>182</v>
      </c>
      <c r="G136" s="202" t="s">
        <v>604</v>
      </c>
      <c r="H136" s="202" t="s">
        <v>604</v>
      </c>
      <c r="I136" s="202" t="s">
        <v>182</v>
      </c>
      <c r="J136" s="202" t="s">
        <v>182</v>
      </c>
      <c r="K136" s="202" t="s">
        <v>182</v>
      </c>
      <c r="L136" s="202" t="s">
        <v>182</v>
      </c>
      <c r="M136" s="202" t="s">
        <v>182</v>
      </c>
      <c r="N136" s="202" t="s">
        <v>182</v>
      </c>
      <c r="O136" s="202" t="s">
        <v>182</v>
      </c>
      <c r="P136" s="202" t="s">
        <v>604</v>
      </c>
      <c r="Q136" s="202" t="s">
        <v>604</v>
      </c>
      <c r="R136" s="202" t="s">
        <v>182</v>
      </c>
      <c r="S136" s="202" t="s">
        <v>604</v>
      </c>
      <c r="T136" s="202" t="s">
        <v>182</v>
      </c>
      <c r="U136" s="202" t="s">
        <v>182</v>
      </c>
      <c r="V136" s="202" t="s">
        <v>604</v>
      </c>
      <c r="W136" s="202" t="s">
        <v>182</v>
      </c>
      <c r="X136" s="202" t="s">
        <v>604</v>
      </c>
      <c r="Y136" s="202" t="s">
        <v>604</v>
      </c>
      <c r="Z136" s="202" t="s">
        <v>182</v>
      </c>
      <c r="AA136" s="202" t="s">
        <v>182</v>
      </c>
      <c r="AB136" s="202" t="s">
        <v>604</v>
      </c>
      <c r="AC136" s="202" t="s">
        <v>182</v>
      </c>
      <c r="AD136" s="202" t="s">
        <v>182</v>
      </c>
      <c r="AE136" s="202" t="s">
        <v>182</v>
      </c>
      <c r="AF136" s="202" t="s">
        <v>182</v>
      </c>
      <c r="AG136" s="202" t="s">
        <v>182</v>
      </c>
      <c r="AH136" s="202" t="s">
        <v>182</v>
      </c>
      <c r="AI136" s="202" t="s">
        <v>182</v>
      </c>
      <c r="AJ136" s="202" t="s">
        <v>182</v>
      </c>
      <c r="AK136" s="202" t="s">
        <v>182</v>
      </c>
      <c r="AL136" s="202" t="s">
        <v>182</v>
      </c>
      <c r="AM136" s="202" t="s">
        <v>182</v>
      </c>
      <c r="AN136" s="202" t="s">
        <v>182</v>
      </c>
      <c r="AO136" s="202" t="s">
        <v>182</v>
      </c>
      <c r="AP136" s="202" t="s">
        <v>182</v>
      </c>
      <c r="AQ136" s="202" t="s">
        <v>182</v>
      </c>
      <c r="AR136" s="202" t="s">
        <v>182</v>
      </c>
    </row>
    <row r="137" spans="1:44">
      <c r="A137" s="202" t="s">
        <v>595</v>
      </c>
      <c r="B137" s="202" t="s">
        <v>882</v>
      </c>
      <c r="C137" s="202" t="s">
        <v>182</v>
      </c>
      <c r="D137" s="202" t="s">
        <v>182</v>
      </c>
      <c r="E137" s="202" t="s">
        <v>182</v>
      </c>
      <c r="F137" s="202" t="s">
        <v>182</v>
      </c>
      <c r="G137" s="202" t="s">
        <v>604</v>
      </c>
      <c r="H137" s="202" t="s">
        <v>604</v>
      </c>
      <c r="I137" s="202" t="s">
        <v>182</v>
      </c>
      <c r="J137" s="202" t="s">
        <v>182</v>
      </c>
      <c r="K137" s="202" t="s">
        <v>182</v>
      </c>
      <c r="L137" s="202" t="s">
        <v>604</v>
      </c>
      <c r="M137" s="202" t="s">
        <v>182</v>
      </c>
      <c r="N137" s="202" t="s">
        <v>604</v>
      </c>
      <c r="O137" s="202" t="s">
        <v>182</v>
      </c>
      <c r="P137" s="202" t="s">
        <v>604</v>
      </c>
      <c r="Q137" s="202" t="s">
        <v>604</v>
      </c>
      <c r="R137" s="202" t="s">
        <v>182</v>
      </c>
      <c r="S137" s="202" t="s">
        <v>604</v>
      </c>
      <c r="T137" s="202" t="s">
        <v>604</v>
      </c>
      <c r="U137" s="202" t="s">
        <v>182</v>
      </c>
      <c r="V137" s="202" t="s">
        <v>182</v>
      </c>
      <c r="W137" s="202" t="s">
        <v>182</v>
      </c>
      <c r="X137" s="202" t="s">
        <v>604</v>
      </c>
      <c r="Y137" s="202" t="s">
        <v>604</v>
      </c>
      <c r="Z137" s="202" t="s">
        <v>182</v>
      </c>
      <c r="AA137" s="202" t="s">
        <v>182</v>
      </c>
      <c r="AB137" s="202" t="s">
        <v>182</v>
      </c>
      <c r="AC137" s="202" t="s">
        <v>182</v>
      </c>
      <c r="AD137" s="202" t="s">
        <v>182</v>
      </c>
      <c r="AE137" s="202" t="s">
        <v>182</v>
      </c>
      <c r="AF137" s="202" t="s">
        <v>182</v>
      </c>
      <c r="AG137" s="202" t="s">
        <v>182</v>
      </c>
      <c r="AH137" s="202" t="s">
        <v>182</v>
      </c>
      <c r="AI137" s="202" t="s">
        <v>182</v>
      </c>
      <c r="AJ137" s="202" t="s">
        <v>182</v>
      </c>
      <c r="AK137" s="202" t="s">
        <v>182</v>
      </c>
      <c r="AL137" s="202" t="s">
        <v>182</v>
      </c>
      <c r="AM137" s="202" t="s">
        <v>182</v>
      </c>
      <c r="AN137" s="202" t="s">
        <v>182</v>
      </c>
      <c r="AO137" s="202" t="s">
        <v>182</v>
      </c>
      <c r="AP137" s="202" t="s">
        <v>182</v>
      </c>
      <c r="AQ137" s="202" t="s">
        <v>182</v>
      </c>
      <c r="AR137" s="202" t="s">
        <v>182</v>
      </c>
    </row>
    <row r="138" spans="1:44">
      <c r="A138" s="202" t="s">
        <v>596</v>
      </c>
      <c r="B138" s="202" t="s">
        <v>882</v>
      </c>
      <c r="C138" s="202" t="s">
        <v>604</v>
      </c>
      <c r="D138" s="202" t="s">
        <v>182</v>
      </c>
      <c r="E138" s="202" t="s">
        <v>604</v>
      </c>
      <c r="F138" s="202" t="s">
        <v>182</v>
      </c>
      <c r="G138" s="202" t="s">
        <v>604</v>
      </c>
      <c r="H138" s="202" t="s">
        <v>604</v>
      </c>
      <c r="I138" s="202" t="s">
        <v>604</v>
      </c>
      <c r="J138" s="202" t="s">
        <v>182</v>
      </c>
      <c r="K138" s="202" t="s">
        <v>182</v>
      </c>
      <c r="L138" s="202" t="s">
        <v>182</v>
      </c>
      <c r="M138" s="202" t="s">
        <v>182</v>
      </c>
      <c r="N138" s="202" t="s">
        <v>182</v>
      </c>
      <c r="O138" s="202" t="s">
        <v>182</v>
      </c>
      <c r="P138" s="202" t="s">
        <v>604</v>
      </c>
      <c r="Q138" s="202" t="s">
        <v>604</v>
      </c>
      <c r="R138" s="202" t="s">
        <v>182</v>
      </c>
      <c r="S138" s="202" t="s">
        <v>604</v>
      </c>
      <c r="T138" s="202" t="s">
        <v>182</v>
      </c>
      <c r="U138" s="202" t="s">
        <v>182</v>
      </c>
      <c r="V138" s="202" t="s">
        <v>604</v>
      </c>
      <c r="W138" s="202" t="s">
        <v>182</v>
      </c>
      <c r="X138" s="202" t="s">
        <v>604</v>
      </c>
      <c r="Y138" s="202" t="s">
        <v>182</v>
      </c>
      <c r="Z138" s="202" t="s">
        <v>182</v>
      </c>
      <c r="AA138" s="202" t="s">
        <v>182</v>
      </c>
      <c r="AB138" s="202" t="s">
        <v>182</v>
      </c>
      <c r="AC138" s="202" t="s">
        <v>182</v>
      </c>
      <c r="AD138" s="202" t="s">
        <v>182</v>
      </c>
      <c r="AE138" s="202" t="s">
        <v>182</v>
      </c>
      <c r="AF138" s="202" t="s">
        <v>182</v>
      </c>
      <c r="AG138" s="202" t="s">
        <v>182</v>
      </c>
      <c r="AH138" s="202" t="s">
        <v>182</v>
      </c>
      <c r="AI138" s="202" t="s">
        <v>182</v>
      </c>
      <c r="AJ138" s="202" t="s">
        <v>182</v>
      </c>
      <c r="AK138" s="202" t="s">
        <v>182</v>
      </c>
      <c r="AL138" s="202" t="s">
        <v>182</v>
      </c>
      <c r="AM138" s="202" t="s">
        <v>182</v>
      </c>
      <c r="AN138" s="202" t="s">
        <v>182</v>
      </c>
      <c r="AO138" s="202" t="s">
        <v>182</v>
      </c>
      <c r="AP138" s="202" t="s">
        <v>182</v>
      </c>
      <c r="AQ138" s="202" t="s">
        <v>182</v>
      </c>
      <c r="AR138" s="202" t="s">
        <v>182</v>
      </c>
    </row>
    <row r="139" spans="1:44">
      <c r="A139" s="202" t="s">
        <v>597</v>
      </c>
      <c r="B139" s="202" t="s">
        <v>882</v>
      </c>
      <c r="C139" s="202" t="s">
        <v>182</v>
      </c>
      <c r="D139" s="202" t="s">
        <v>182</v>
      </c>
      <c r="E139" s="202" t="s">
        <v>182</v>
      </c>
      <c r="F139" s="202" t="s">
        <v>182</v>
      </c>
      <c r="G139" s="202" t="s">
        <v>604</v>
      </c>
      <c r="H139" s="202" t="s">
        <v>604</v>
      </c>
      <c r="I139" s="202" t="s">
        <v>182</v>
      </c>
      <c r="J139" s="202" t="s">
        <v>182</v>
      </c>
      <c r="K139" s="202" t="s">
        <v>182</v>
      </c>
      <c r="L139" s="202" t="s">
        <v>604</v>
      </c>
      <c r="M139" s="202" t="s">
        <v>182</v>
      </c>
      <c r="N139" s="202" t="s">
        <v>604</v>
      </c>
      <c r="O139" s="202" t="s">
        <v>182</v>
      </c>
      <c r="P139" s="202" t="s">
        <v>604</v>
      </c>
      <c r="Q139" s="202" t="s">
        <v>604</v>
      </c>
      <c r="R139" s="202" t="s">
        <v>182</v>
      </c>
      <c r="S139" s="202" t="s">
        <v>604</v>
      </c>
      <c r="T139" s="202" t="s">
        <v>604</v>
      </c>
      <c r="U139" s="202" t="s">
        <v>182</v>
      </c>
      <c r="V139" s="202" t="s">
        <v>182</v>
      </c>
      <c r="W139" s="202" t="s">
        <v>182</v>
      </c>
      <c r="X139" s="202" t="s">
        <v>604</v>
      </c>
      <c r="Y139" s="202" t="s">
        <v>604</v>
      </c>
      <c r="Z139" s="202" t="s">
        <v>182</v>
      </c>
      <c r="AA139" s="202" t="s">
        <v>182</v>
      </c>
      <c r="AB139" s="202" t="s">
        <v>182</v>
      </c>
      <c r="AC139" s="202" t="s">
        <v>182</v>
      </c>
      <c r="AD139" s="202" t="s">
        <v>182</v>
      </c>
      <c r="AE139" s="202" t="s">
        <v>182</v>
      </c>
      <c r="AF139" s="202" t="s">
        <v>182</v>
      </c>
      <c r="AG139" s="202" t="s">
        <v>182</v>
      </c>
      <c r="AH139" s="202" t="s">
        <v>182</v>
      </c>
      <c r="AI139" s="202" t="s">
        <v>182</v>
      </c>
      <c r="AJ139" s="202" t="s">
        <v>182</v>
      </c>
      <c r="AK139" s="202" t="s">
        <v>182</v>
      </c>
      <c r="AL139" s="202" t="s">
        <v>182</v>
      </c>
      <c r="AM139" s="202" t="s">
        <v>182</v>
      </c>
      <c r="AN139" s="202" t="s">
        <v>182</v>
      </c>
      <c r="AO139" s="202" t="s">
        <v>182</v>
      </c>
      <c r="AP139" s="202" t="s">
        <v>182</v>
      </c>
      <c r="AQ139" s="202" t="s">
        <v>182</v>
      </c>
      <c r="AR139" s="202" t="s">
        <v>182</v>
      </c>
    </row>
    <row r="140" spans="1:44">
      <c r="A140" s="202" t="s">
        <v>598</v>
      </c>
      <c r="B140" s="202" t="s">
        <v>882</v>
      </c>
      <c r="C140" s="202" t="s">
        <v>182</v>
      </c>
      <c r="D140" s="202" t="s">
        <v>604</v>
      </c>
      <c r="E140" s="202" t="s">
        <v>182</v>
      </c>
      <c r="F140" s="202" t="s">
        <v>182</v>
      </c>
      <c r="G140" s="202" t="s">
        <v>604</v>
      </c>
      <c r="H140" s="202" t="s">
        <v>604</v>
      </c>
      <c r="I140" s="202" t="s">
        <v>182</v>
      </c>
      <c r="J140" s="202" t="s">
        <v>182</v>
      </c>
      <c r="K140" s="202" t="s">
        <v>182</v>
      </c>
      <c r="L140" s="202" t="s">
        <v>182</v>
      </c>
      <c r="M140" s="202" t="s">
        <v>182</v>
      </c>
      <c r="N140" s="202" t="s">
        <v>182</v>
      </c>
      <c r="O140" s="202" t="s">
        <v>182</v>
      </c>
      <c r="P140" s="202" t="s">
        <v>604</v>
      </c>
      <c r="Q140" s="202" t="s">
        <v>604</v>
      </c>
      <c r="R140" s="202" t="s">
        <v>182</v>
      </c>
      <c r="S140" s="202" t="s">
        <v>604</v>
      </c>
      <c r="T140" s="202" t="s">
        <v>182</v>
      </c>
      <c r="U140" s="202" t="s">
        <v>182</v>
      </c>
      <c r="V140" s="202" t="s">
        <v>604</v>
      </c>
      <c r="W140" s="202" t="s">
        <v>182</v>
      </c>
      <c r="X140" s="202" t="s">
        <v>604</v>
      </c>
      <c r="Y140" s="202" t="s">
        <v>604</v>
      </c>
      <c r="Z140" s="202" t="s">
        <v>182</v>
      </c>
      <c r="AA140" s="202" t="s">
        <v>182</v>
      </c>
      <c r="AB140" s="202" t="s">
        <v>604</v>
      </c>
      <c r="AC140" s="202" t="s">
        <v>182</v>
      </c>
      <c r="AD140" s="202" t="s">
        <v>182</v>
      </c>
      <c r="AE140" s="202" t="s">
        <v>182</v>
      </c>
      <c r="AF140" s="202" t="s">
        <v>182</v>
      </c>
      <c r="AG140" s="202" t="s">
        <v>182</v>
      </c>
      <c r="AH140" s="202" t="s">
        <v>182</v>
      </c>
      <c r="AI140" s="202" t="s">
        <v>182</v>
      </c>
      <c r="AJ140" s="202" t="s">
        <v>182</v>
      </c>
      <c r="AK140" s="202" t="s">
        <v>182</v>
      </c>
      <c r="AL140" s="202" t="s">
        <v>182</v>
      </c>
      <c r="AM140" s="202" t="s">
        <v>182</v>
      </c>
      <c r="AN140" s="202" t="s">
        <v>182</v>
      </c>
      <c r="AO140" s="202" t="s">
        <v>182</v>
      </c>
      <c r="AP140" s="202" t="s">
        <v>182</v>
      </c>
      <c r="AQ140" s="202" t="s">
        <v>182</v>
      </c>
      <c r="AR140" s="202" t="s">
        <v>182</v>
      </c>
    </row>
    <row r="141" spans="1:44">
      <c r="A141" s="202" t="s">
        <v>599</v>
      </c>
      <c r="B141" s="202" t="s">
        <v>882</v>
      </c>
      <c r="C141" s="202" t="s">
        <v>182</v>
      </c>
      <c r="D141" s="202" t="s">
        <v>604</v>
      </c>
      <c r="E141" s="202" t="s">
        <v>182</v>
      </c>
      <c r="F141" s="202" t="s">
        <v>182</v>
      </c>
      <c r="G141" s="202" t="s">
        <v>604</v>
      </c>
      <c r="H141" s="202" t="s">
        <v>604</v>
      </c>
      <c r="I141" s="202" t="s">
        <v>182</v>
      </c>
      <c r="J141" s="202" t="s">
        <v>182</v>
      </c>
      <c r="K141" s="202" t="s">
        <v>182</v>
      </c>
      <c r="L141" s="202" t="s">
        <v>182</v>
      </c>
      <c r="M141" s="202" t="s">
        <v>182</v>
      </c>
      <c r="N141" s="202" t="s">
        <v>182</v>
      </c>
      <c r="O141" s="202" t="s">
        <v>182</v>
      </c>
      <c r="P141" s="202" t="s">
        <v>604</v>
      </c>
      <c r="Q141" s="202" t="s">
        <v>604</v>
      </c>
      <c r="R141" s="202" t="s">
        <v>182</v>
      </c>
      <c r="S141" s="202" t="s">
        <v>604</v>
      </c>
      <c r="T141" s="202" t="s">
        <v>182</v>
      </c>
      <c r="U141" s="202" t="s">
        <v>182</v>
      </c>
      <c r="V141" s="202" t="s">
        <v>604</v>
      </c>
      <c r="W141" s="202" t="s">
        <v>182</v>
      </c>
      <c r="X141" s="202" t="s">
        <v>604</v>
      </c>
      <c r="Y141" s="202" t="s">
        <v>604</v>
      </c>
      <c r="Z141" s="202" t="s">
        <v>182</v>
      </c>
      <c r="AA141" s="202" t="s">
        <v>182</v>
      </c>
      <c r="AB141" s="202" t="s">
        <v>604</v>
      </c>
      <c r="AC141" s="202" t="s">
        <v>182</v>
      </c>
      <c r="AD141" s="202" t="s">
        <v>182</v>
      </c>
      <c r="AE141" s="202" t="s">
        <v>182</v>
      </c>
      <c r="AF141" s="202" t="s">
        <v>182</v>
      </c>
      <c r="AG141" s="202" t="s">
        <v>182</v>
      </c>
      <c r="AH141" s="202" t="s">
        <v>182</v>
      </c>
      <c r="AI141" s="202" t="s">
        <v>182</v>
      </c>
      <c r="AJ141" s="202" t="s">
        <v>182</v>
      </c>
      <c r="AK141" s="202" t="s">
        <v>182</v>
      </c>
      <c r="AL141" s="202" t="s">
        <v>182</v>
      </c>
      <c r="AM141" s="202" t="s">
        <v>182</v>
      </c>
      <c r="AN141" s="202" t="s">
        <v>182</v>
      </c>
      <c r="AO141" s="202" t="s">
        <v>182</v>
      </c>
      <c r="AP141" s="202" t="s">
        <v>182</v>
      </c>
      <c r="AQ141" s="202" t="s">
        <v>182</v>
      </c>
      <c r="AR141" s="202" t="s">
        <v>182</v>
      </c>
    </row>
    <row r="142" spans="1:44">
      <c r="A142" s="202" t="s">
        <v>601</v>
      </c>
      <c r="B142" s="202" t="s">
        <v>882</v>
      </c>
      <c r="C142" s="202" t="s">
        <v>182</v>
      </c>
      <c r="D142" s="202" t="s">
        <v>182</v>
      </c>
      <c r="E142" s="202" t="s">
        <v>182</v>
      </c>
      <c r="F142" s="202" t="s">
        <v>182</v>
      </c>
      <c r="G142" s="202" t="s">
        <v>604</v>
      </c>
      <c r="H142" s="202" t="s">
        <v>604</v>
      </c>
      <c r="I142" s="202" t="s">
        <v>182</v>
      </c>
      <c r="J142" s="202" t="s">
        <v>182</v>
      </c>
      <c r="K142" s="202" t="s">
        <v>182</v>
      </c>
      <c r="L142" s="202" t="s">
        <v>604</v>
      </c>
      <c r="M142" s="202" t="s">
        <v>182</v>
      </c>
      <c r="N142" s="202" t="s">
        <v>604</v>
      </c>
      <c r="O142" s="202" t="s">
        <v>182</v>
      </c>
      <c r="P142" s="202" t="s">
        <v>604</v>
      </c>
      <c r="Q142" s="202" t="s">
        <v>604</v>
      </c>
      <c r="R142" s="202" t="s">
        <v>182</v>
      </c>
      <c r="S142" s="202" t="s">
        <v>604</v>
      </c>
      <c r="T142" s="202" t="s">
        <v>604</v>
      </c>
      <c r="U142" s="202" t="s">
        <v>182</v>
      </c>
      <c r="V142" s="202" t="s">
        <v>182</v>
      </c>
      <c r="W142" s="202" t="s">
        <v>182</v>
      </c>
      <c r="X142" s="202" t="s">
        <v>604</v>
      </c>
      <c r="Y142" s="202" t="s">
        <v>182</v>
      </c>
      <c r="Z142" s="202" t="s">
        <v>182</v>
      </c>
      <c r="AA142" s="202" t="s">
        <v>182</v>
      </c>
      <c r="AB142" s="202" t="s">
        <v>604</v>
      </c>
      <c r="AC142" s="202" t="s">
        <v>182</v>
      </c>
      <c r="AD142" s="202" t="s">
        <v>182</v>
      </c>
      <c r="AE142" s="202" t="s">
        <v>182</v>
      </c>
      <c r="AF142" s="202" t="s">
        <v>182</v>
      </c>
      <c r="AG142" s="202" t="s">
        <v>182</v>
      </c>
      <c r="AH142" s="202" t="s">
        <v>182</v>
      </c>
      <c r="AI142" s="202" t="s">
        <v>182</v>
      </c>
      <c r="AJ142" s="202" t="s">
        <v>182</v>
      </c>
      <c r="AK142" s="202" t="s">
        <v>182</v>
      </c>
      <c r="AL142" s="202" t="s">
        <v>182</v>
      </c>
      <c r="AM142" s="202" t="s">
        <v>182</v>
      </c>
      <c r="AN142" s="202" t="s">
        <v>182</v>
      </c>
      <c r="AO142" s="202" t="s">
        <v>182</v>
      </c>
      <c r="AP142" s="202" t="s">
        <v>182</v>
      </c>
      <c r="AQ142" s="202" t="s">
        <v>182</v>
      </c>
      <c r="AR142" s="202" t="s">
        <v>182</v>
      </c>
    </row>
    <row r="143" spans="1:44">
      <c r="A143" s="202" t="s">
        <v>430</v>
      </c>
      <c r="B143" s="202" t="s">
        <v>882</v>
      </c>
      <c r="C143" s="202" t="s">
        <v>182</v>
      </c>
      <c r="D143" s="202" t="s">
        <v>604</v>
      </c>
      <c r="E143" s="202" t="s">
        <v>182</v>
      </c>
      <c r="F143" s="202" t="s">
        <v>182</v>
      </c>
      <c r="G143" s="202" t="s">
        <v>604</v>
      </c>
      <c r="H143" s="202" t="s">
        <v>604</v>
      </c>
      <c r="I143" s="202" t="s">
        <v>182</v>
      </c>
      <c r="J143" s="202" t="s">
        <v>182</v>
      </c>
      <c r="K143" s="202" t="s">
        <v>182</v>
      </c>
      <c r="L143" s="202" t="s">
        <v>182</v>
      </c>
      <c r="M143" s="202" t="s">
        <v>182</v>
      </c>
      <c r="N143" s="202" t="s">
        <v>182</v>
      </c>
      <c r="O143" s="202" t="s">
        <v>182</v>
      </c>
      <c r="P143" s="202" t="s">
        <v>604</v>
      </c>
      <c r="Q143" s="202" t="s">
        <v>604</v>
      </c>
      <c r="R143" s="202" t="s">
        <v>182</v>
      </c>
      <c r="S143" s="202" t="s">
        <v>604</v>
      </c>
      <c r="T143" s="202" t="s">
        <v>182</v>
      </c>
      <c r="U143" s="202" t="s">
        <v>182</v>
      </c>
      <c r="V143" s="202" t="s">
        <v>604</v>
      </c>
      <c r="W143" s="202" t="s">
        <v>182</v>
      </c>
      <c r="X143" s="202" t="s">
        <v>604</v>
      </c>
      <c r="Y143" s="202" t="s">
        <v>604</v>
      </c>
      <c r="Z143" s="202" t="s">
        <v>182</v>
      </c>
      <c r="AA143" s="202" t="s">
        <v>182</v>
      </c>
      <c r="AB143" s="202" t="s">
        <v>604</v>
      </c>
      <c r="AC143" s="202" t="s">
        <v>182</v>
      </c>
      <c r="AD143" s="202" t="s">
        <v>182</v>
      </c>
      <c r="AE143" s="202" t="s">
        <v>182</v>
      </c>
      <c r="AF143" s="202" t="s">
        <v>182</v>
      </c>
      <c r="AG143" s="202" t="s">
        <v>182</v>
      </c>
      <c r="AH143" s="202" t="s">
        <v>182</v>
      </c>
      <c r="AI143" s="202" t="s">
        <v>182</v>
      </c>
      <c r="AJ143" s="202" t="s">
        <v>182</v>
      </c>
      <c r="AK143" s="202" t="s">
        <v>182</v>
      </c>
      <c r="AL143" s="202" t="s">
        <v>182</v>
      </c>
      <c r="AM143" s="202" t="s">
        <v>182</v>
      </c>
      <c r="AN143" s="202" t="s">
        <v>182</v>
      </c>
      <c r="AO143" s="202" t="s">
        <v>182</v>
      </c>
      <c r="AP143" s="202" t="s">
        <v>182</v>
      </c>
      <c r="AQ143" s="202" t="s">
        <v>182</v>
      </c>
      <c r="AR143" s="202" t="s">
        <v>182</v>
      </c>
    </row>
    <row r="144" spans="1:44">
      <c r="A144" s="202" t="s">
        <v>448</v>
      </c>
      <c r="B144" s="202" t="s">
        <v>882</v>
      </c>
      <c r="C144" s="202" t="s">
        <v>182</v>
      </c>
      <c r="D144" s="202" t="s">
        <v>604</v>
      </c>
      <c r="E144" s="202" t="s">
        <v>182</v>
      </c>
      <c r="F144" s="202" t="s">
        <v>182</v>
      </c>
      <c r="G144" s="202" t="s">
        <v>604</v>
      </c>
      <c r="H144" s="202" t="s">
        <v>604</v>
      </c>
      <c r="I144" s="202" t="s">
        <v>182</v>
      </c>
      <c r="J144" s="202" t="s">
        <v>182</v>
      </c>
      <c r="K144" s="202" t="s">
        <v>182</v>
      </c>
      <c r="L144" s="202" t="s">
        <v>182</v>
      </c>
      <c r="M144" s="202" t="s">
        <v>182</v>
      </c>
      <c r="N144" s="202" t="s">
        <v>182</v>
      </c>
      <c r="O144" s="202" t="s">
        <v>182</v>
      </c>
      <c r="P144" s="202" t="s">
        <v>604</v>
      </c>
      <c r="Q144" s="202" t="s">
        <v>604</v>
      </c>
      <c r="R144" s="202" t="s">
        <v>182</v>
      </c>
      <c r="S144" s="202" t="s">
        <v>604</v>
      </c>
      <c r="T144" s="202" t="s">
        <v>182</v>
      </c>
      <c r="U144" s="202" t="s">
        <v>182</v>
      </c>
      <c r="V144" s="202" t="s">
        <v>604</v>
      </c>
      <c r="W144" s="202" t="s">
        <v>182</v>
      </c>
      <c r="X144" s="202" t="s">
        <v>604</v>
      </c>
      <c r="Y144" s="202" t="s">
        <v>604</v>
      </c>
      <c r="Z144" s="202" t="s">
        <v>182</v>
      </c>
      <c r="AA144" s="202" t="s">
        <v>182</v>
      </c>
      <c r="AB144" s="202" t="s">
        <v>604</v>
      </c>
      <c r="AC144" s="202" t="s">
        <v>182</v>
      </c>
      <c r="AD144" s="202" t="s">
        <v>182</v>
      </c>
      <c r="AE144" s="202" t="s">
        <v>182</v>
      </c>
      <c r="AF144" s="202" t="s">
        <v>182</v>
      </c>
      <c r="AG144" s="202" t="s">
        <v>182</v>
      </c>
      <c r="AH144" s="202" t="s">
        <v>182</v>
      </c>
      <c r="AI144" s="202" t="s">
        <v>182</v>
      </c>
      <c r="AJ144" s="202" t="s">
        <v>182</v>
      </c>
      <c r="AK144" s="202" t="s">
        <v>182</v>
      </c>
      <c r="AL144" s="202" t="s">
        <v>182</v>
      </c>
      <c r="AM144" s="202" t="s">
        <v>182</v>
      </c>
      <c r="AN144" s="202" t="s">
        <v>182</v>
      </c>
      <c r="AO144" s="202" t="s">
        <v>182</v>
      </c>
      <c r="AP144" s="202" t="s">
        <v>182</v>
      </c>
      <c r="AQ144" s="202" t="s">
        <v>182</v>
      </c>
      <c r="AR144" s="202" t="s">
        <v>182</v>
      </c>
    </row>
    <row r="145" spans="1:44">
      <c r="A145" s="202" t="s">
        <v>451</v>
      </c>
      <c r="B145" s="202" t="s">
        <v>603</v>
      </c>
      <c r="C145" s="202" t="s">
        <v>604</v>
      </c>
      <c r="D145" s="202" t="s">
        <v>604</v>
      </c>
      <c r="E145" s="202" t="s">
        <v>604</v>
      </c>
      <c r="F145" s="202" t="s">
        <v>182</v>
      </c>
      <c r="G145" s="202" t="s">
        <v>604</v>
      </c>
      <c r="H145" s="202" t="s">
        <v>604</v>
      </c>
      <c r="I145" s="202" t="s">
        <v>604</v>
      </c>
      <c r="J145" s="202" t="s">
        <v>182</v>
      </c>
      <c r="K145" s="202" t="s">
        <v>182</v>
      </c>
      <c r="L145" s="202" t="s">
        <v>604</v>
      </c>
      <c r="M145" s="202" t="s">
        <v>604</v>
      </c>
      <c r="N145" s="202" t="s">
        <v>604</v>
      </c>
      <c r="O145" s="202" t="s">
        <v>182</v>
      </c>
      <c r="P145" s="202" t="s">
        <v>604</v>
      </c>
      <c r="Q145" s="202" t="s">
        <v>182</v>
      </c>
      <c r="R145" s="202" t="s">
        <v>182</v>
      </c>
      <c r="S145" s="202" t="s">
        <v>182</v>
      </c>
      <c r="T145" s="202" t="s">
        <v>182</v>
      </c>
      <c r="U145" s="202" t="s">
        <v>182</v>
      </c>
      <c r="V145" s="202" t="s">
        <v>182</v>
      </c>
      <c r="W145" s="202" t="s">
        <v>182</v>
      </c>
      <c r="X145" s="202" t="s">
        <v>182</v>
      </c>
      <c r="Y145" s="202" t="s">
        <v>182</v>
      </c>
      <c r="Z145" s="202" t="s">
        <v>182</v>
      </c>
      <c r="AA145" s="202" t="s">
        <v>182</v>
      </c>
      <c r="AB145" s="202" t="s">
        <v>182</v>
      </c>
      <c r="AC145" s="202" t="s">
        <v>182</v>
      </c>
      <c r="AD145" s="202" t="s">
        <v>182</v>
      </c>
      <c r="AE145" s="202" t="s">
        <v>182</v>
      </c>
      <c r="AF145" s="202" t="s">
        <v>182</v>
      </c>
      <c r="AG145" s="202" t="s">
        <v>182</v>
      </c>
      <c r="AH145" s="202" t="s">
        <v>182</v>
      </c>
      <c r="AI145" s="202" t="s">
        <v>182</v>
      </c>
      <c r="AJ145" s="202" t="s">
        <v>182</v>
      </c>
      <c r="AK145" s="202" t="s">
        <v>182</v>
      </c>
      <c r="AL145" s="202" t="s">
        <v>182</v>
      </c>
      <c r="AM145" s="202" t="s">
        <v>182</v>
      </c>
      <c r="AN145" s="202" t="s">
        <v>182</v>
      </c>
      <c r="AO145" s="202" t="s">
        <v>182</v>
      </c>
      <c r="AP145" s="202" t="s">
        <v>182</v>
      </c>
      <c r="AQ145" s="202" t="s">
        <v>182</v>
      </c>
      <c r="AR145" s="202" t="s">
        <v>182</v>
      </c>
    </row>
    <row r="146" spans="1:44">
      <c r="A146" s="202" t="s">
        <v>452</v>
      </c>
      <c r="B146" s="202" t="s">
        <v>882</v>
      </c>
      <c r="C146" s="202" t="s">
        <v>182</v>
      </c>
      <c r="D146" s="202" t="s">
        <v>604</v>
      </c>
      <c r="E146" s="202" t="s">
        <v>182</v>
      </c>
      <c r="F146" s="202" t="s">
        <v>182</v>
      </c>
      <c r="G146" s="202" t="s">
        <v>604</v>
      </c>
      <c r="H146" s="202" t="s">
        <v>604</v>
      </c>
      <c r="I146" s="202" t="s">
        <v>182</v>
      </c>
      <c r="J146" s="202" t="s">
        <v>182</v>
      </c>
      <c r="K146" s="202" t="s">
        <v>182</v>
      </c>
      <c r="L146" s="202" t="s">
        <v>182</v>
      </c>
      <c r="M146" s="202" t="s">
        <v>182</v>
      </c>
      <c r="N146" s="202" t="s">
        <v>182</v>
      </c>
      <c r="O146" s="202" t="s">
        <v>182</v>
      </c>
      <c r="P146" s="202" t="s">
        <v>604</v>
      </c>
      <c r="Q146" s="202" t="s">
        <v>604</v>
      </c>
      <c r="R146" s="202" t="s">
        <v>182</v>
      </c>
      <c r="S146" s="202" t="s">
        <v>604</v>
      </c>
      <c r="T146" s="202" t="s">
        <v>182</v>
      </c>
      <c r="U146" s="202" t="s">
        <v>182</v>
      </c>
      <c r="V146" s="202" t="s">
        <v>604</v>
      </c>
      <c r="W146" s="202" t="s">
        <v>182</v>
      </c>
      <c r="X146" s="202" t="s">
        <v>604</v>
      </c>
      <c r="Y146" s="202" t="s">
        <v>604</v>
      </c>
      <c r="Z146" s="202" t="s">
        <v>182</v>
      </c>
      <c r="AA146" s="202" t="s">
        <v>182</v>
      </c>
      <c r="AB146" s="202" t="s">
        <v>604</v>
      </c>
      <c r="AC146" s="202" t="s">
        <v>182</v>
      </c>
      <c r="AD146" s="202" t="s">
        <v>182</v>
      </c>
      <c r="AE146" s="202" t="s">
        <v>182</v>
      </c>
      <c r="AF146" s="202" t="s">
        <v>182</v>
      </c>
      <c r="AG146" s="202" t="s">
        <v>182</v>
      </c>
      <c r="AH146" s="202" t="s">
        <v>182</v>
      </c>
      <c r="AI146" s="202" t="s">
        <v>182</v>
      </c>
      <c r="AJ146" s="202" t="s">
        <v>182</v>
      </c>
      <c r="AK146" s="202" t="s">
        <v>182</v>
      </c>
      <c r="AL146" s="202" t="s">
        <v>182</v>
      </c>
      <c r="AM146" s="202" t="s">
        <v>182</v>
      </c>
      <c r="AN146" s="202" t="s">
        <v>182</v>
      </c>
      <c r="AO146" s="202" t="s">
        <v>182</v>
      </c>
      <c r="AP146" s="202" t="s">
        <v>182</v>
      </c>
      <c r="AQ146" s="202" t="s">
        <v>182</v>
      </c>
      <c r="AR146" s="202" t="s">
        <v>182</v>
      </c>
    </row>
    <row r="147" spans="1:44">
      <c r="A147" s="202" t="s">
        <v>453</v>
      </c>
      <c r="B147" s="202" t="s">
        <v>882</v>
      </c>
      <c r="C147" s="202" t="s">
        <v>182</v>
      </c>
      <c r="D147" s="202" t="s">
        <v>182</v>
      </c>
      <c r="E147" s="202" t="s">
        <v>182</v>
      </c>
      <c r="F147" s="202" t="s">
        <v>182</v>
      </c>
      <c r="G147" s="202" t="s">
        <v>604</v>
      </c>
      <c r="H147" s="202" t="s">
        <v>604</v>
      </c>
      <c r="I147" s="202" t="s">
        <v>182</v>
      </c>
      <c r="J147" s="202" t="s">
        <v>182</v>
      </c>
      <c r="K147" s="202" t="s">
        <v>182</v>
      </c>
      <c r="L147" s="202" t="s">
        <v>604</v>
      </c>
      <c r="M147" s="202" t="s">
        <v>182</v>
      </c>
      <c r="N147" s="202" t="s">
        <v>604</v>
      </c>
      <c r="O147" s="202" t="s">
        <v>182</v>
      </c>
      <c r="P147" s="202" t="s">
        <v>604</v>
      </c>
      <c r="Q147" s="202" t="s">
        <v>604</v>
      </c>
      <c r="R147" s="202" t="s">
        <v>182</v>
      </c>
      <c r="S147" s="202" t="s">
        <v>604</v>
      </c>
      <c r="T147" s="202" t="s">
        <v>604</v>
      </c>
      <c r="U147" s="202" t="s">
        <v>182</v>
      </c>
      <c r="V147" s="202" t="s">
        <v>182</v>
      </c>
      <c r="W147" s="202" t="s">
        <v>182</v>
      </c>
      <c r="X147" s="202" t="s">
        <v>604</v>
      </c>
      <c r="Y147" s="202" t="s">
        <v>604</v>
      </c>
      <c r="Z147" s="202" t="s">
        <v>182</v>
      </c>
      <c r="AA147" s="202" t="s">
        <v>182</v>
      </c>
      <c r="AB147" s="202" t="s">
        <v>182</v>
      </c>
      <c r="AC147" s="202" t="s">
        <v>182</v>
      </c>
      <c r="AD147" s="202" t="s">
        <v>182</v>
      </c>
      <c r="AE147" s="202" t="s">
        <v>182</v>
      </c>
      <c r="AF147" s="202" t="s">
        <v>182</v>
      </c>
      <c r="AG147" s="202" t="s">
        <v>182</v>
      </c>
      <c r="AH147" s="202" t="s">
        <v>182</v>
      </c>
      <c r="AI147" s="202" t="s">
        <v>182</v>
      </c>
      <c r="AJ147" s="202" t="s">
        <v>182</v>
      </c>
      <c r="AK147" s="202" t="s">
        <v>182</v>
      </c>
      <c r="AL147" s="202" t="s">
        <v>182</v>
      </c>
      <c r="AM147" s="202" t="s">
        <v>182</v>
      </c>
      <c r="AN147" s="202" t="s">
        <v>182</v>
      </c>
      <c r="AO147" s="202" t="s">
        <v>182</v>
      </c>
      <c r="AP147" s="202" t="s">
        <v>182</v>
      </c>
      <c r="AQ147" s="202" t="s">
        <v>182</v>
      </c>
      <c r="AR147" s="202" t="s">
        <v>182</v>
      </c>
    </row>
    <row r="148" spans="1:44">
      <c r="A148" s="202" t="s">
        <v>457</v>
      </c>
      <c r="B148" s="202" t="s">
        <v>603</v>
      </c>
      <c r="C148" s="202" t="s">
        <v>604</v>
      </c>
      <c r="D148" s="202" t="s">
        <v>604</v>
      </c>
      <c r="E148" s="202" t="s">
        <v>604</v>
      </c>
      <c r="F148" s="202" t="s">
        <v>182</v>
      </c>
      <c r="G148" s="202" t="s">
        <v>604</v>
      </c>
      <c r="H148" s="202" t="s">
        <v>604</v>
      </c>
      <c r="I148" s="202" t="s">
        <v>604</v>
      </c>
      <c r="J148" s="202" t="s">
        <v>604</v>
      </c>
      <c r="K148" s="202" t="s">
        <v>182</v>
      </c>
      <c r="L148" s="202" t="s">
        <v>182</v>
      </c>
      <c r="M148" s="202" t="s">
        <v>182</v>
      </c>
      <c r="N148" s="202" t="s">
        <v>182</v>
      </c>
      <c r="O148" s="202" t="s">
        <v>182</v>
      </c>
      <c r="P148" s="202" t="s">
        <v>182</v>
      </c>
      <c r="Q148" s="202" t="s">
        <v>604</v>
      </c>
      <c r="R148" s="202" t="s">
        <v>182</v>
      </c>
      <c r="S148" s="202" t="s">
        <v>604</v>
      </c>
      <c r="T148" s="202" t="s">
        <v>182</v>
      </c>
      <c r="U148" s="202" t="s">
        <v>182</v>
      </c>
      <c r="V148" s="202" t="s">
        <v>182</v>
      </c>
      <c r="W148" s="202" t="s">
        <v>182</v>
      </c>
      <c r="X148" s="202" t="s">
        <v>604</v>
      </c>
      <c r="Y148" s="202" t="s">
        <v>182</v>
      </c>
      <c r="Z148" s="202" t="s">
        <v>182</v>
      </c>
      <c r="AA148" s="202" t="s">
        <v>182</v>
      </c>
      <c r="AB148" s="202" t="s">
        <v>182</v>
      </c>
      <c r="AC148" s="202" t="s">
        <v>182</v>
      </c>
      <c r="AD148" s="202" t="s">
        <v>182</v>
      </c>
      <c r="AE148" s="202" t="s">
        <v>182</v>
      </c>
      <c r="AF148" s="202" t="s">
        <v>182</v>
      </c>
      <c r="AG148" s="202" t="s">
        <v>182</v>
      </c>
      <c r="AH148" s="202" t="s">
        <v>182</v>
      </c>
      <c r="AI148" s="202" t="s">
        <v>182</v>
      </c>
      <c r="AJ148" s="202" t="s">
        <v>182</v>
      </c>
      <c r="AK148" s="202" t="s">
        <v>182</v>
      </c>
      <c r="AL148" s="202" t="s">
        <v>182</v>
      </c>
      <c r="AM148" s="202" t="s">
        <v>182</v>
      </c>
      <c r="AN148" s="202" t="s">
        <v>182</v>
      </c>
      <c r="AO148" s="202" t="s">
        <v>182</v>
      </c>
      <c r="AP148" s="202" t="s">
        <v>182</v>
      </c>
      <c r="AQ148" s="202" t="s">
        <v>182</v>
      </c>
      <c r="AR148" s="202" t="s">
        <v>182</v>
      </c>
    </row>
    <row r="149" spans="1:44">
      <c r="A149" s="202" t="s">
        <v>461</v>
      </c>
      <c r="B149" s="202" t="s">
        <v>882</v>
      </c>
      <c r="C149" s="202" t="s">
        <v>182</v>
      </c>
      <c r="D149" s="202" t="s">
        <v>182</v>
      </c>
      <c r="E149" s="202" t="s">
        <v>182</v>
      </c>
      <c r="F149" s="202" t="s">
        <v>182</v>
      </c>
      <c r="G149" s="202" t="s">
        <v>604</v>
      </c>
      <c r="H149" s="202" t="s">
        <v>604</v>
      </c>
      <c r="I149" s="202" t="s">
        <v>182</v>
      </c>
      <c r="J149" s="202" t="s">
        <v>182</v>
      </c>
      <c r="K149" s="202" t="s">
        <v>182</v>
      </c>
      <c r="L149" s="202" t="s">
        <v>604</v>
      </c>
      <c r="M149" s="202" t="s">
        <v>182</v>
      </c>
      <c r="N149" s="202" t="s">
        <v>604</v>
      </c>
      <c r="O149" s="202" t="s">
        <v>182</v>
      </c>
      <c r="P149" s="202" t="s">
        <v>604</v>
      </c>
      <c r="Q149" s="202" t="s">
        <v>604</v>
      </c>
      <c r="R149" s="202" t="s">
        <v>182</v>
      </c>
      <c r="S149" s="202" t="s">
        <v>604</v>
      </c>
      <c r="T149" s="202" t="s">
        <v>604</v>
      </c>
      <c r="U149" s="202" t="s">
        <v>182</v>
      </c>
      <c r="V149" s="202" t="s">
        <v>182</v>
      </c>
      <c r="W149" s="202" t="s">
        <v>182</v>
      </c>
      <c r="X149" s="202" t="s">
        <v>604</v>
      </c>
      <c r="Y149" s="202" t="s">
        <v>604</v>
      </c>
      <c r="Z149" s="202" t="s">
        <v>182</v>
      </c>
      <c r="AA149" s="202" t="s">
        <v>182</v>
      </c>
      <c r="AB149" s="202" t="s">
        <v>182</v>
      </c>
      <c r="AC149" s="202" t="s">
        <v>182</v>
      </c>
      <c r="AD149" s="202" t="s">
        <v>182</v>
      </c>
      <c r="AE149" s="202" t="s">
        <v>182</v>
      </c>
      <c r="AF149" s="202" t="s">
        <v>182</v>
      </c>
      <c r="AG149" s="202" t="s">
        <v>182</v>
      </c>
      <c r="AH149" s="202" t="s">
        <v>182</v>
      </c>
      <c r="AI149" s="202" t="s">
        <v>182</v>
      </c>
      <c r="AJ149" s="202" t="s">
        <v>182</v>
      </c>
      <c r="AK149" s="202" t="s">
        <v>182</v>
      </c>
      <c r="AL149" s="202" t="s">
        <v>182</v>
      </c>
      <c r="AM149" s="202" t="s">
        <v>182</v>
      </c>
      <c r="AN149" s="202" t="s">
        <v>182</v>
      </c>
      <c r="AO149" s="202" t="s">
        <v>182</v>
      </c>
      <c r="AP149" s="202" t="s">
        <v>182</v>
      </c>
      <c r="AQ149" s="202" t="s">
        <v>182</v>
      </c>
      <c r="AR149" s="202" t="s">
        <v>182</v>
      </c>
    </row>
    <row r="150" spans="1:44">
      <c r="A150" s="202" t="s">
        <v>478</v>
      </c>
      <c r="B150" s="202" t="s">
        <v>882</v>
      </c>
      <c r="C150" s="202" t="s">
        <v>182</v>
      </c>
      <c r="D150" s="202" t="s">
        <v>182</v>
      </c>
      <c r="E150" s="202" t="s">
        <v>182</v>
      </c>
      <c r="F150" s="202" t="s">
        <v>182</v>
      </c>
      <c r="G150" s="202" t="s">
        <v>604</v>
      </c>
      <c r="H150" s="202" t="s">
        <v>604</v>
      </c>
      <c r="I150" s="202" t="s">
        <v>182</v>
      </c>
      <c r="J150" s="202" t="s">
        <v>182</v>
      </c>
      <c r="K150" s="202" t="s">
        <v>182</v>
      </c>
      <c r="L150" s="202" t="s">
        <v>604</v>
      </c>
      <c r="M150" s="202" t="s">
        <v>182</v>
      </c>
      <c r="N150" s="202" t="s">
        <v>604</v>
      </c>
      <c r="O150" s="202" t="s">
        <v>182</v>
      </c>
      <c r="P150" s="202" t="s">
        <v>604</v>
      </c>
      <c r="Q150" s="202" t="s">
        <v>604</v>
      </c>
      <c r="R150" s="202" t="s">
        <v>182</v>
      </c>
      <c r="S150" s="202" t="s">
        <v>604</v>
      </c>
      <c r="T150" s="202" t="s">
        <v>604</v>
      </c>
      <c r="U150" s="202" t="s">
        <v>182</v>
      </c>
      <c r="V150" s="202" t="s">
        <v>182</v>
      </c>
      <c r="W150" s="202" t="s">
        <v>182</v>
      </c>
      <c r="X150" s="202" t="s">
        <v>604</v>
      </c>
      <c r="Y150" s="202" t="s">
        <v>604</v>
      </c>
      <c r="Z150" s="202" t="s">
        <v>182</v>
      </c>
      <c r="AA150" s="202" t="s">
        <v>182</v>
      </c>
      <c r="AB150" s="202" t="s">
        <v>182</v>
      </c>
      <c r="AC150" s="202" t="s">
        <v>182</v>
      </c>
      <c r="AD150" s="202" t="s">
        <v>182</v>
      </c>
      <c r="AE150" s="202" t="s">
        <v>182</v>
      </c>
      <c r="AF150" s="202" t="s">
        <v>182</v>
      </c>
      <c r="AG150" s="202" t="s">
        <v>182</v>
      </c>
      <c r="AH150" s="202" t="s">
        <v>182</v>
      </c>
      <c r="AI150" s="202" t="s">
        <v>182</v>
      </c>
      <c r="AJ150" s="202" t="s">
        <v>182</v>
      </c>
      <c r="AK150" s="202" t="s">
        <v>182</v>
      </c>
      <c r="AL150" s="202" t="s">
        <v>182</v>
      </c>
      <c r="AM150" s="202" t="s">
        <v>182</v>
      </c>
      <c r="AN150" s="202" t="s">
        <v>182</v>
      </c>
      <c r="AO150" s="202" t="s">
        <v>182</v>
      </c>
      <c r="AP150" s="202" t="s">
        <v>182</v>
      </c>
      <c r="AQ150" s="202" t="s">
        <v>182</v>
      </c>
      <c r="AR150" s="202" t="s">
        <v>182</v>
      </c>
    </row>
    <row r="151" spans="1:44">
      <c r="A151" s="202" t="s">
        <v>484</v>
      </c>
      <c r="B151" s="202" t="s">
        <v>882</v>
      </c>
      <c r="C151" s="202" t="s">
        <v>604</v>
      </c>
      <c r="D151" s="202" t="s">
        <v>182</v>
      </c>
      <c r="E151" s="202" t="s">
        <v>604</v>
      </c>
      <c r="F151" s="202" t="s">
        <v>182</v>
      </c>
      <c r="G151" s="202" t="s">
        <v>604</v>
      </c>
      <c r="H151" s="202" t="s">
        <v>604</v>
      </c>
      <c r="I151" s="202" t="s">
        <v>604</v>
      </c>
      <c r="J151" s="202" t="s">
        <v>182</v>
      </c>
      <c r="K151" s="202" t="s">
        <v>182</v>
      </c>
      <c r="L151" s="202" t="s">
        <v>604</v>
      </c>
      <c r="M151" s="202" t="s">
        <v>182</v>
      </c>
      <c r="N151" s="202" t="s">
        <v>604</v>
      </c>
      <c r="O151" s="202" t="s">
        <v>182</v>
      </c>
      <c r="P151" s="202" t="s">
        <v>182</v>
      </c>
      <c r="Q151" s="202" t="s">
        <v>604</v>
      </c>
      <c r="R151" s="202" t="s">
        <v>182</v>
      </c>
      <c r="S151" s="202" t="s">
        <v>604</v>
      </c>
      <c r="T151" s="202" t="s">
        <v>604</v>
      </c>
      <c r="U151" s="202" t="s">
        <v>182</v>
      </c>
      <c r="V151" s="202" t="s">
        <v>182</v>
      </c>
      <c r="W151" s="202" t="s">
        <v>182</v>
      </c>
      <c r="X151" s="202" t="s">
        <v>182</v>
      </c>
      <c r="Y151" s="202" t="s">
        <v>182</v>
      </c>
      <c r="Z151" s="202" t="s">
        <v>182</v>
      </c>
      <c r="AA151" s="202" t="s">
        <v>182</v>
      </c>
      <c r="AB151" s="202" t="s">
        <v>182</v>
      </c>
      <c r="AC151" s="202" t="s">
        <v>182</v>
      </c>
      <c r="AD151" s="202" t="s">
        <v>182</v>
      </c>
      <c r="AE151" s="202" t="s">
        <v>182</v>
      </c>
      <c r="AF151" s="202" t="s">
        <v>182</v>
      </c>
      <c r="AG151" s="202" t="s">
        <v>182</v>
      </c>
      <c r="AH151" s="202" t="s">
        <v>182</v>
      </c>
      <c r="AI151" s="202" t="s">
        <v>182</v>
      </c>
      <c r="AJ151" s="202" t="s">
        <v>182</v>
      </c>
      <c r="AK151" s="202" t="s">
        <v>182</v>
      </c>
      <c r="AL151" s="202" t="s">
        <v>182</v>
      </c>
      <c r="AM151" s="202" t="s">
        <v>182</v>
      </c>
      <c r="AN151" s="202" t="s">
        <v>182</v>
      </c>
      <c r="AO151" s="202" t="s">
        <v>182</v>
      </c>
      <c r="AP151" s="202" t="s">
        <v>182</v>
      </c>
      <c r="AQ151" s="202" t="s">
        <v>182</v>
      </c>
      <c r="AR151" s="202" t="s">
        <v>182</v>
      </c>
    </row>
    <row r="152" spans="1:44">
      <c r="A152" s="202" t="s">
        <v>491</v>
      </c>
      <c r="B152" s="202" t="s">
        <v>882</v>
      </c>
      <c r="C152" s="202" t="s">
        <v>182</v>
      </c>
      <c r="D152" s="202" t="s">
        <v>182</v>
      </c>
      <c r="E152" s="202" t="s">
        <v>182</v>
      </c>
      <c r="F152" s="202" t="s">
        <v>182</v>
      </c>
      <c r="G152" s="202" t="s">
        <v>604</v>
      </c>
      <c r="H152" s="202" t="s">
        <v>604</v>
      </c>
      <c r="I152" s="202" t="s">
        <v>182</v>
      </c>
      <c r="J152" s="202" t="s">
        <v>182</v>
      </c>
      <c r="K152" s="202" t="s">
        <v>182</v>
      </c>
      <c r="L152" s="202" t="s">
        <v>604</v>
      </c>
      <c r="M152" s="202" t="s">
        <v>182</v>
      </c>
      <c r="N152" s="202" t="s">
        <v>604</v>
      </c>
      <c r="O152" s="202" t="s">
        <v>182</v>
      </c>
      <c r="P152" s="202" t="s">
        <v>604</v>
      </c>
      <c r="Q152" s="202" t="s">
        <v>604</v>
      </c>
      <c r="R152" s="202" t="s">
        <v>182</v>
      </c>
      <c r="S152" s="202" t="s">
        <v>604</v>
      </c>
      <c r="T152" s="202" t="s">
        <v>604</v>
      </c>
      <c r="U152" s="202" t="s">
        <v>182</v>
      </c>
      <c r="V152" s="202" t="s">
        <v>182</v>
      </c>
      <c r="W152" s="202" t="s">
        <v>182</v>
      </c>
      <c r="X152" s="202" t="s">
        <v>604</v>
      </c>
      <c r="Y152" s="202" t="s">
        <v>604</v>
      </c>
      <c r="Z152" s="202" t="s">
        <v>182</v>
      </c>
      <c r="AA152" s="202" t="s">
        <v>182</v>
      </c>
      <c r="AB152" s="202" t="s">
        <v>182</v>
      </c>
      <c r="AC152" s="202" t="s">
        <v>182</v>
      </c>
      <c r="AD152" s="202" t="s">
        <v>182</v>
      </c>
      <c r="AE152" s="202" t="s">
        <v>182</v>
      </c>
      <c r="AF152" s="202" t="s">
        <v>182</v>
      </c>
      <c r="AG152" s="202" t="s">
        <v>182</v>
      </c>
      <c r="AH152" s="202" t="s">
        <v>182</v>
      </c>
      <c r="AI152" s="202" t="s">
        <v>182</v>
      </c>
      <c r="AJ152" s="202" t="s">
        <v>182</v>
      </c>
      <c r="AK152" s="202" t="s">
        <v>182</v>
      </c>
      <c r="AL152" s="202" t="s">
        <v>182</v>
      </c>
      <c r="AM152" s="202" t="s">
        <v>182</v>
      </c>
      <c r="AN152" s="202" t="s">
        <v>182</v>
      </c>
      <c r="AO152" s="202" t="s">
        <v>182</v>
      </c>
      <c r="AP152" s="202" t="s">
        <v>182</v>
      </c>
      <c r="AQ152" s="202" t="s">
        <v>182</v>
      </c>
      <c r="AR152" s="202" t="s">
        <v>182</v>
      </c>
    </row>
    <row r="153" spans="1:44">
      <c r="A153" s="202" t="s">
        <v>495</v>
      </c>
      <c r="B153" s="202" t="s">
        <v>882</v>
      </c>
      <c r="C153" s="202" t="s">
        <v>604</v>
      </c>
      <c r="D153" s="202" t="s">
        <v>182</v>
      </c>
      <c r="E153" s="202" t="s">
        <v>604</v>
      </c>
      <c r="F153" s="202" t="s">
        <v>182</v>
      </c>
      <c r="G153" s="202" t="s">
        <v>604</v>
      </c>
      <c r="H153" s="202" t="s">
        <v>604</v>
      </c>
      <c r="I153" s="202" t="s">
        <v>604</v>
      </c>
      <c r="J153" s="202" t="s">
        <v>182</v>
      </c>
      <c r="K153" s="202" t="s">
        <v>182</v>
      </c>
      <c r="L153" s="202" t="s">
        <v>182</v>
      </c>
      <c r="M153" s="202" t="s">
        <v>182</v>
      </c>
      <c r="N153" s="202" t="s">
        <v>182</v>
      </c>
      <c r="O153" s="202" t="s">
        <v>182</v>
      </c>
      <c r="P153" s="202" t="s">
        <v>182</v>
      </c>
      <c r="Q153" s="202" t="s">
        <v>604</v>
      </c>
      <c r="R153" s="202" t="s">
        <v>182</v>
      </c>
      <c r="S153" s="202" t="s">
        <v>604</v>
      </c>
      <c r="T153" s="202" t="s">
        <v>182</v>
      </c>
      <c r="U153" s="202" t="s">
        <v>182</v>
      </c>
      <c r="V153" s="202" t="s">
        <v>604</v>
      </c>
      <c r="W153" s="202" t="s">
        <v>182</v>
      </c>
      <c r="X153" s="202" t="s">
        <v>604</v>
      </c>
      <c r="Y153" s="202" t="s">
        <v>182</v>
      </c>
      <c r="Z153" s="202" t="s">
        <v>182</v>
      </c>
      <c r="AA153" s="202" t="s">
        <v>182</v>
      </c>
      <c r="AB153" s="202" t="s">
        <v>182</v>
      </c>
      <c r="AC153" s="202" t="s">
        <v>182</v>
      </c>
      <c r="AD153" s="202" t="s">
        <v>182</v>
      </c>
      <c r="AE153" s="202" t="s">
        <v>182</v>
      </c>
      <c r="AF153" s="202" t="s">
        <v>182</v>
      </c>
      <c r="AG153" s="202" t="s">
        <v>182</v>
      </c>
      <c r="AH153" s="202" t="s">
        <v>182</v>
      </c>
      <c r="AI153" s="202" t="s">
        <v>182</v>
      </c>
      <c r="AJ153" s="202" t="s">
        <v>182</v>
      </c>
      <c r="AK153" s="202" t="s">
        <v>182</v>
      </c>
      <c r="AL153" s="202" t="s">
        <v>182</v>
      </c>
      <c r="AM153" s="202" t="s">
        <v>182</v>
      </c>
      <c r="AN153" s="202" t="s">
        <v>182</v>
      </c>
      <c r="AO153" s="202" t="s">
        <v>182</v>
      </c>
      <c r="AP153" s="202" t="s">
        <v>182</v>
      </c>
      <c r="AQ153" s="202" t="s">
        <v>182</v>
      </c>
      <c r="AR153" s="202" t="s">
        <v>182</v>
      </c>
    </row>
    <row r="154" spans="1:44">
      <c r="A154" s="202" t="s">
        <v>497</v>
      </c>
      <c r="B154" s="202" t="s">
        <v>882</v>
      </c>
      <c r="C154" s="202" t="s">
        <v>182</v>
      </c>
      <c r="D154" s="202" t="s">
        <v>604</v>
      </c>
      <c r="E154" s="202" t="s">
        <v>182</v>
      </c>
      <c r="F154" s="202" t="s">
        <v>182</v>
      </c>
      <c r="G154" s="202" t="s">
        <v>604</v>
      </c>
      <c r="H154" s="202" t="s">
        <v>604</v>
      </c>
      <c r="I154" s="202" t="s">
        <v>182</v>
      </c>
      <c r="J154" s="202" t="s">
        <v>182</v>
      </c>
      <c r="K154" s="202" t="s">
        <v>182</v>
      </c>
      <c r="L154" s="202" t="s">
        <v>182</v>
      </c>
      <c r="M154" s="202" t="s">
        <v>182</v>
      </c>
      <c r="N154" s="202" t="s">
        <v>182</v>
      </c>
      <c r="O154" s="202" t="s">
        <v>182</v>
      </c>
      <c r="P154" s="202" t="s">
        <v>604</v>
      </c>
      <c r="Q154" s="202" t="s">
        <v>604</v>
      </c>
      <c r="R154" s="202" t="s">
        <v>182</v>
      </c>
      <c r="S154" s="202" t="s">
        <v>604</v>
      </c>
      <c r="T154" s="202" t="s">
        <v>182</v>
      </c>
      <c r="U154" s="202" t="s">
        <v>182</v>
      </c>
      <c r="V154" s="202" t="s">
        <v>604</v>
      </c>
      <c r="W154" s="202" t="s">
        <v>182</v>
      </c>
      <c r="X154" s="202" t="s">
        <v>604</v>
      </c>
      <c r="Y154" s="202" t="s">
        <v>604</v>
      </c>
      <c r="Z154" s="202" t="s">
        <v>182</v>
      </c>
      <c r="AA154" s="202" t="s">
        <v>182</v>
      </c>
      <c r="AB154" s="202" t="s">
        <v>604</v>
      </c>
      <c r="AC154" s="202" t="s">
        <v>182</v>
      </c>
      <c r="AD154" s="202" t="s">
        <v>182</v>
      </c>
      <c r="AE154" s="202" t="s">
        <v>182</v>
      </c>
      <c r="AF154" s="202" t="s">
        <v>182</v>
      </c>
      <c r="AG154" s="202" t="s">
        <v>182</v>
      </c>
      <c r="AH154" s="202" t="s">
        <v>182</v>
      </c>
      <c r="AI154" s="202" t="s">
        <v>182</v>
      </c>
      <c r="AJ154" s="202" t="s">
        <v>182</v>
      </c>
      <c r="AK154" s="202" t="s">
        <v>182</v>
      </c>
      <c r="AL154" s="202" t="s">
        <v>182</v>
      </c>
      <c r="AM154" s="202" t="s">
        <v>182</v>
      </c>
      <c r="AN154" s="202" t="s">
        <v>182</v>
      </c>
      <c r="AO154" s="202" t="s">
        <v>182</v>
      </c>
      <c r="AP154" s="202" t="s">
        <v>182</v>
      </c>
      <c r="AQ154" s="202" t="s">
        <v>182</v>
      </c>
      <c r="AR154" s="202" t="s">
        <v>182</v>
      </c>
    </row>
    <row r="155" spans="1:44">
      <c r="A155" s="202" t="s">
        <v>499</v>
      </c>
      <c r="B155" s="202" t="s">
        <v>882</v>
      </c>
      <c r="C155" s="202" t="s">
        <v>182</v>
      </c>
      <c r="D155" s="202" t="s">
        <v>182</v>
      </c>
      <c r="E155" s="202" t="s">
        <v>182</v>
      </c>
      <c r="F155" s="202" t="s">
        <v>182</v>
      </c>
      <c r="G155" s="202" t="s">
        <v>604</v>
      </c>
      <c r="H155" s="202" t="s">
        <v>604</v>
      </c>
      <c r="I155" s="202" t="s">
        <v>182</v>
      </c>
      <c r="J155" s="202" t="s">
        <v>182</v>
      </c>
      <c r="K155" s="202" t="s">
        <v>182</v>
      </c>
      <c r="L155" s="202" t="s">
        <v>604</v>
      </c>
      <c r="M155" s="202" t="s">
        <v>182</v>
      </c>
      <c r="N155" s="202" t="s">
        <v>604</v>
      </c>
      <c r="O155" s="202" t="s">
        <v>182</v>
      </c>
      <c r="P155" s="202" t="s">
        <v>604</v>
      </c>
      <c r="Q155" s="202" t="s">
        <v>604</v>
      </c>
      <c r="R155" s="202" t="s">
        <v>182</v>
      </c>
      <c r="S155" s="202" t="s">
        <v>604</v>
      </c>
      <c r="T155" s="202" t="s">
        <v>604</v>
      </c>
      <c r="U155" s="202" t="s">
        <v>182</v>
      </c>
      <c r="V155" s="202" t="s">
        <v>182</v>
      </c>
      <c r="W155" s="202" t="s">
        <v>182</v>
      </c>
      <c r="X155" s="202" t="s">
        <v>604</v>
      </c>
      <c r="Y155" s="202" t="s">
        <v>604</v>
      </c>
      <c r="Z155" s="202" t="s">
        <v>182</v>
      </c>
      <c r="AA155" s="202" t="s">
        <v>182</v>
      </c>
      <c r="AB155" s="202" t="s">
        <v>182</v>
      </c>
      <c r="AC155" s="202" t="s">
        <v>182</v>
      </c>
      <c r="AD155" s="202" t="s">
        <v>182</v>
      </c>
      <c r="AE155" s="202" t="s">
        <v>182</v>
      </c>
      <c r="AF155" s="202" t="s">
        <v>182</v>
      </c>
      <c r="AG155" s="202" t="s">
        <v>182</v>
      </c>
      <c r="AH155" s="202" t="s">
        <v>182</v>
      </c>
      <c r="AI155" s="202" t="s">
        <v>182</v>
      </c>
      <c r="AJ155" s="202" t="s">
        <v>182</v>
      </c>
      <c r="AK155" s="202" t="s">
        <v>182</v>
      </c>
      <c r="AL155" s="202" t="s">
        <v>182</v>
      </c>
      <c r="AM155" s="202" t="s">
        <v>182</v>
      </c>
      <c r="AN155" s="202" t="s">
        <v>182</v>
      </c>
      <c r="AO155" s="202" t="s">
        <v>182</v>
      </c>
      <c r="AP155" s="202" t="s">
        <v>182</v>
      </c>
      <c r="AQ155" s="202" t="s">
        <v>182</v>
      </c>
      <c r="AR155" s="202" t="s">
        <v>182</v>
      </c>
    </row>
    <row r="156" spans="1:44">
      <c r="A156" s="202" t="s">
        <v>505</v>
      </c>
      <c r="B156" s="202" t="s">
        <v>603</v>
      </c>
      <c r="C156" s="202" t="s">
        <v>604</v>
      </c>
      <c r="D156" s="202" t="s">
        <v>604</v>
      </c>
      <c r="E156" s="202" t="s">
        <v>604</v>
      </c>
      <c r="F156" s="202" t="s">
        <v>182</v>
      </c>
      <c r="G156" s="202" t="s">
        <v>604</v>
      </c>
      <c r="H156" s="202" t="s">
        <v>604</v>
      </c>
      <c r="I156" s="202" t="s">
        <v>604</v>
      </c>
      <c r="J156" s="202" t="s">
        <v>182</v>
      </c>
      <c r="K156" s="202" t="s">
        <v>182</v>
      </c>
      <c r="L156" s="202" t="s">
        <v>604</v>
      </c>
      <c r="M156" s="202" t="s">
        <v>604</v>
      </c>
      <c r="N156" s="202" t="s">
        <v>182</v>
      </c>
      <c r="O156" s="202" t="s">
        <v>182</v>
      </c>
      <c r="P156" s="202" t="s">
        <v>604</v>
      </c>
      <c r="Q156" s="202" t="s">
        <v>604</v>
      </c>
      <c r="R156" s="202" t="s">
        <v>182</v>
      </c>
      <c r="S156" s="202" t="s">
        <v>182</v>
      </c>
      <c r="T156" s="202" t="s">
        <v>182</v>
      </c>
      <c r="U156" s="202" t="s">
        <v>182</v>
      </c>
      <c r="V156" s="202" t="s">
        <v>182</v>
      </c>
      <c r="W156" s="202" t="s">
        <v>182</v>
      </c>
      <c r="X156" s="202" t="s">
        <v>182</v>
      </c>
      <c r="Y156" s="202" t="s">
        <v>182</v>
      </c>
      <c r="Z156" s="202" t="s">
        <v>182</v>
      </c>
      <c r="AA156" s="202" t="s">
        <v>182</v>
      </c>
      <c r="AB156" s="202" t="s">
        <v>182</v>
      </c>
      <c r="AC156" s="202" t="s">
        <v>182</v>
      </c>
      <c r="AD156" s="202" t="s">
        <v>182</v>
      </c>
      <c r="AE156" s="202" t="s">
        <v>182</v>
      </c>
      <c r="AF156" s="202" t="s">
        <v>182</v>
      </c>
      <c r="AG156" s="202" t="s">
        <v>182</v>
      </c>
      <c r="AH156" s="202" t="s">
        <v>182</v>
      </c>
      <c r="AI156" s="202" t="s">
        <v>182</v>
      </c>
      <c r="AJ156" s="202" t="s">
        <v>182</v>
      </c>
      <c r="AK156" s="202" t="s">
        <v>182</v>
      </c>
      <c r="AL156" s="202" t="s">
        <v>182</v>
      </c>
      <c r="AM156" s="202" t="s">
        <v>182</v>
      </c>
      <c r="AN156" s="202" t="s">
        <v>182</v>
      </c>
      <c r="AO156" s="202" t="s">
        <v>182</v>
      </c>
      <c r="AP156" s="202" t="s">
        <v>182</v>
      </c>
      <c r="AQ156" s="202" t="s">
        <v>182</v>
      </c>
      <c r="AR156" s="202" t="s">
        <v>182</v>
      </c>
    </row>
    <row r="157" spans="1:44">
      <c r="A157" s="202" t="s">
        <v>507</v>
      </c>
      <c r="B157" s="202" t="s">
        <v>603</v>
      </c>
      <c r="C157" s="202" t="s">
        <v>604</v>
      </c>
      <c r="D157" s="202" t="s">
        <v>604</v>
      </c>
      <c r="E157" s="202" t="s">
        <v>604</v>
      </c>
      <c r="F157" s="202" t="s">
        <v>604</v>
      </c>
      <c r="G157" s="202" t="s">
        <v>604</v>
      </c>
      <c r="H157" s="202" t="s">
        <v>604</v>
      </c>
      <c r="I157" s="202" t="s">
        <v>182</v>
      </c>
      <c r="J157" s="202" t="s">
        <v>182</v>
      </c>
      <c r="K157" s="202" t="s">
        <v>182</v>
      </c>
      <c r="L157" s="202" t="s">
        <v>604</v>
      </c>
      <c r="M157" s="202" t="s">
        <v>182</v>
      </c>
      <c r="N157" s="202" t="s">
        <v>604</v>
      </c>
      <c r="O157" s="202" t="s">
        <v>182</v>
      </c>
      <c r="P157" s="202" t="s">
        <v>182</v>
      </c>
      <c r="Q157" s="202" t="s">
        <v>182</v>
      </c>
      <c r="R157" s="202" t="s">
        <v>182</v>
      </c>
      <c r="S157" s="202" t="s">
        <v>182</v>
      </c>
      <c r="T157" s="202" t="s">
        <v>182</v>
      </c>
      <c r="U157" s="202" t="s">
        <v>182</v>
      </c>
      <c r="V157" s="202" t="s">
        <v>182</v>
      </c>
      <c r="W157" s="202" t="s">
        <v>182</v>
      </c>
      <c r="X157" s="202" t="s">
        <v>604</v>
      </c>
      <c r="Y157" s="202" t="s">
        <v>604</v>
      </c>
      <c r="Z157" s="202" t="s">
        <v>182</v>
      </c>
      <c r="AA157" s="202" t="s">
        <v>182</v>
      </c>
      <c r="AB157" s="202" t="s">
        <v>182</v>
      </c>
      <c r="AC157" s="202" t="s">
        <v>182</v>
      </c>
      <c r="AD157" s="202" t="s">
        <v>182</v>
      </c>
      <c r="AE157" s="202" t="s">
        <v>182</v>
      </c>
      <c r="AF157" s="202" t="s">
        <v>182</v>
      </c>
      <c r="AG157" s="202" t="s">
        <v>182</v>
      </c>
      <c r="AH157" s="202" t="s">
        <v>182</v>
      </c>
      <c r="AI157" s="202" t="s">
        <v>182</v>
      </c>
      <c r="AJ157" s="202" t="s">
        <v>182</v>
      </c>
      <c r="AK157" s="202" t="s">
        <v>182</v>
      </c>
      <c r="AL157" s="202" t="s">
        <v>182</v>
      </c>
      <c r="AM157" s="202" t="s">
        <v>182</v>
      </c>
      <c r="AN157" s="202" t="s">
        <v>182</v>
      </c>
      <c r="AO157" s="202" t="s">
        <v>182</v>
      </c>
      <c r="AP157" s="202" t="s">
        <v>182</v>
      </c>
      <c r="AQ157" s="202" t="s">
        <v>182</v>
      </c>
      <c r="AR157" s="202" t="s">
        <v>182</v>
      </c>
    </row>
    <row r="158" spans="1:44">
      <c r="A158" s="202" t="s">
        <v>510</v>
      </c>
      <c r="B158" s="202" t="s">
        <v>882</v>
      </c>
      <c r="C158" s="202" t="s">
        <v>604</v>
      </c>
      <c r="D158" s="202" t="s">
        <v>182</v>
      </c>
      <c r="E158" s="202" t="s">
        <v>604</v>
      </c>
      <c r="F158" s="202" t="s">
        <v>182</v>
      </c>
      <c r="G158" s="202" t="s">
        <v>604</v>
      </c>
      <c r="H158" s="202" t="s">
        <v>604</v>
      </c>
      <c r="I158" s="202" t="s">
        <v>604</v>
      </c>
      <c r="J158" s="202" t="s">
        <v>182</v>
      </c>
      <c r="K158" s="202" t="s">
        <v>182</v>
      </c>
      <c r="L158" s="202" t="s">
        <v>604</v>
      </c>
      <c r="M158" s="202" t="s">
        <v>182</v>
      </c>
      <c r="N158" s="202" t="s">
        <v>604</v>
      </c>
      <c r="O158" s="202" t="s">
        <v>182</v>
      </c>
      <c r="P158" s="202" t="s">
        <v>182</v>
      </c>
      <c r="Q158" s="202" t="s">
        <v>604</v>
      </c>
      <c r="R158" s="202" t="s">
        <v>182</v>
      </c>
      <c r="S158" s="202" t="s">
        <v>604</v>
      </c>
      <c r="T158" s="202" t="s">
        <v>604</v>
      </c>
      <c r="U158" s="202" t="s">
        <v>182</v>
      </c>
      <c r="V158" s="202" t="s">
        <v>182</v>
      </c>
      <c r="W158" s="202" t="s">
        <v>182</v>
      </c>
      <c r="X158" s="202" t="s">
        <v>182</v>
      </c>
      <c r="Y158" s="202" t="s">
        <v>182</v>
      </c>
      <c r="Z158" s="202" t="s">
        <v>182</v>
      </c>
      <c r="AA158" s="202" t="s">
        <v>182</v>
      </c>
      <c r="AB158" s="202" t="s">
        <v>182</v>
      </c>
      <c r="AC158" s="202" t="s">
        <v>182</v>
      </c>
      <c r="AD158" s="202" t="s">
        <v>182</v>
      </c>
      <c r="AE158" s="202" t="s">
        <v>182</v>
      </c>
      <c r="AF158" s="202" t="s">
        <v>182</v>
      </c>
      <c r="AG158" s="202" t="s">
        <v>182</v>
      </c>
      <c r="AH158" s="202" t="s">
        <v>182</v>
      </c>
      <c r="AI158" s="202" t="s">
        <v>182</v>
      </c>
      <c r="AJ158" s="202" t="s">
        <v>182</v>
      </c>
      <c r="AK158" s="202" t="s">
        <v>182</v>
      </c>
      <c r="AL158" s="202" t="s">
        <v>182</v>
      </c>
      <c r="AM158" s="202" t="s">
        <v>182</v>
      </c>
      <c r="AN158" s="202" t="s">
        <v>182</v>
      </c>
      <c r="AO158" s="202" t="s">
        <v>182</v>
      </c>
      <c r="AP158" s="202" t="s">
        <v>182</v>
      </c>
      <c r="AQ158" s="202" t="s">
        <v>182</v>
      </c>
      <c r="AR158" s="202" t="s">
        <v>182</v>
      </c>
    </row>
    <row r="159" spans="1:44">
      <c r="A159" s="202" t="s">
        <v>512</v>
      </c>
      <c r="B159" s="202" t="s">
        <v>882</v>
      </c>
      <c r="C159" s="202" t="s">
        <v>182</v>
      </c>
      <c r="D159" s="202" t="s">
        <v>182</v>
      </c>
      <c r="E159" s="202" t="s">
        <v>182</v>
      </c>
      <c r="F159" s="202" t="s">
        <v>182</v>
      </c>
      <c r="G159" s="202" t="s">
        <v>604</v>
      </c>
      <c r="H159" s="202" t="s">
        <v>604</v>
      </c>
      <c r="I159" s="202" t="s">
        <v>182</v>
      </c>
      <c r="J159" s="202" t="s">
        <v>182</v>
      </c>
      <c r="K159" s="202" t="s">
        <v>182</v>
      </c>
      <c r="L159" s="202" t="s">
        <v>604</v>
      </c>
      <c r="M159" s="202" t="s">
        <v>182</v>
      </c>
      <c r="N159" s="202" t="s">
        <v>604</v>
      </c>
      <c r="O159" s="202" t="s">
        <v>182</v>
      </c>
      <c r="P159" s="202" t="s">
        <v>604</v>
      </c>
      <c r="Q159" s="202" t="s">
        <v>604</v>
      </c>
      <c r="R159" s="202" t="s">
        <v>182</v>
      </c>
      <c r="S159" s="202" t="s">
        <v>604</v>
      </c>
      <c r="T159" s="202" t="s">
        <v>604</v>
      </c>
      <c r="U159" s="202" t="s">
        <v>182</v>
      </c>
      <c r="V159" s="202" t="s">
        <v>182</v>
      </c>
      <c r="W159" s="202" t="s">
        <v>182</v>
      </c>
      <c r="X159" s="202" t="s">
        <v>604</v>
      </c>
      <c r="Y159" s="202" t="s">
        <v>182</v>
      </c>
      <c r="Z159" s="202" t="s">
        <v>182</v>
      </c>
      <c r="AA159" s="202" t="s">
        <v>182</v>
      </c>
      <c r="AB159" s="202" t="s">
        <v>604</v>
      </c>
      <c r="AC159" s="202" t="s">
        <v>182</v>
      </c>
      <c r="AD159" s="202" t="s">
        <v>182</v>
      </c>
      <c r="AE159" s="202" t="s">
        <v>182</v>
      </c>
      <c r="AF159" s="202" t="s">
        <v>182</v>
      </c>
      <c r="AG159" s="202" t="s">
        <v>182</v>
      </c>
      <c r="AH159" s="202" t="s">
        <v>182</v>
      </c>
      <c r="AI159" s="202" t="s">
        <v>182</v>
      </c>
      <c r="AJ159" s="202" t="s">
        <v>182</v>
      </c>
      <c r="AK159" s="202" t="s">
        <v>182</v>
      </c>
      <c r="AL159" s="202" t="s">
        <v>182</v>
      </c>
      <c r="AM159" s="202" t="s">
        <v>182</v>
      </c>
      <c r="AN159" s="202" t="s">
        <v>182</v>
      </c>
      <c r="AO159" s="202" t="s">
        <v>182</v>
      </c>
      <c r="AP159" s="202" t="s">
        <v>182</v>
      </c>
      <c r="AQ159" s="202" t="s">
        <v>182</v>
      </c>
      <c r="AR159" s="202" t="s">
        <v>182</v>
      </c>
    </row>
    <row r="160" spans="1:44">
      <c r="A160" s="202" t="s">
        <v>514</v>
      </c>
      <c r="B160" s="202" t="s">
        <v>882</v>
      </c>
      <c r="C160" s="202" t="s">
        <v>604</v>
      </c>
      <c r="D160" s="202" t="s">
        <v>182</v>
      </c>
      <c r="E160" s="202" t="s">
        <v>604</v>
      </c>
      <c r="F160" s="202" t="s">
        <v>182</v>
      </c>
      <c r="G160" s="202" t="s">
        <v>604</v>
      </c>
      <c r="H160" s="202" t="s">
        <v>604</v>
      </c>
      <c r="I160" s="202" t="s">
        <v>604</v>
      </c>
      <c r="J160" s="202" t="s">
        <v>182</v>
      </c>
      <c r="K160" s="202" t="s">
        <v>182</v>
      </c>
      <c r="L160" s="202" t="s">
        <v>604</v>
      </c>
      <c r="M160" s="202" t="s">
        <v>182</v>
      </c>
      <c r="N160" s="202" t="s">
        <v>604</v>
      </c>
      <c r="O160" s="202" t="s">
        <v>182</v>
      </c>
      <c r="P160" s="202" t="s">
        <v>182</v>
      </c>
      <c r="Q160" s="202" t="s">
        <v>604</v>
      </c>
      <c r="R160" s="202" t="s">
        <v>182</v>
      </c>
      <c r="S160" s="202" t="s">
        <v>604</v>
      </c>
      <c r="T160" s="202" t="s">
        <v>604</v>
      </c>
      <c r="U160" s="202" t="s">
        <v>182</v>
      </c>
      <c r="V160" s="202" t="s">
        <v>182</v>
      </c>
      <c r="W160" s="202" t="s">
        <v>182</v>
      </c>
      <c r="X160" s="202" t="s">
        <v>182</v>
      </c>
      <c r="Y160" s="202" t="s">
        <v>182</v>
      </c>
      <c r="Z160" s="202" t="s">
        <v>182</v>
      </c>
      <c r="AA160" s="202" t="s">
        <v>182</v>
      </c>
      <c r="AB160" s="202" t="s">
        <v>182</v>
      </c>
      <c r="AC160" s="202" t="s">
        <v>182</v>
      </c>
      <c r="AD160" s="202" t="s">
        <v>182</v>
      </c>
      <c r="AE160" s="202" t="s">
        <v>182</v>
      </c>
      <c r="AF160" s="202" t="s">
        <v>182</v>
      </c>
      <c r="AG160" s="202" t="s">
        <v>182</v>
      </c>
      <c r="AH160" s="202" t="s">
        <v>182</v>
      </c>
      <c r="AI160" s="202" t="s">
        <v>182</v>
      </c>
      <c r="AJ160" s="202" t="s">
        <v>182</v>
      </c>
      <c r="AK160" s="202" t="s">
        <v>182</v>
      </c>
      <c r="AL160" s="202" t="s">
        <v>182</v>
      </c>
      <c r="AM160" s="202" t="s">
        <v>182</v>
      </c>
      <c r="AN160" s="202" t="s">
        <v>182</v>
      </c>
      <c r="AO160" s="202" t="s">
        <v>182</v>
      </c>
      <c r="AP160" s="202" t="s">
        <v>182</v>
      </c>
      <c r="AQ160" s="202" t="s">
        <v>182</v>
      </c>
      <c r="AR160" s="202" t="s">
        <v>182</v>
      </c>
    </row>
    <row r="161" spans="1:44">
      <c r="A161" s="202" t="s">
        <v>515</v>
      </c>
      <c r="B161" s="202" t="s">
        <v>882</v>
      </c>
      <c r="C161" s="202" t="s">
        <v>182</v>
      </c>
      <c r="D161" s="202" t="s">
        <v>182</v>
      </c>
      <c r="E161" s="202" t="s">
        <v>182</v>
      </c>
      <c r="F161" s="202" t="s">
        <v>182</v>
      </c>
      <c r="G161" s="202" t="s">
        <v>604</v>
      </c>
      <c r="H161" s="202" t="s">
        <v>604</v>
      </c>
      <c r="I161" s="202" t="s">
        <v>182</v>
      </c>
      <c r="J161" s="202" t="s">
        <v>182</v>
      </c>
      <c r="K161" s="202" t="s">
        <v>182</v>
      </c>
      <c r="L161" s="202" t="s">
        <v>604</v>
      </c>
      <c r="M161" s="202" t="s">
        <v>182</v>
      </c>
      <c r="N161" s="202" t="s">
        <v>604</v>
      </c>
      <c r="O161" s="202" t="s">
        <v>182</v>
      </c>
      <c r="P161" s="202" t="s">
        <v>604</v>
      </c>
      <c r="Q161" s="202" t="s">
        <v>604</v>
      </c>
      <c r="R161" s="202" t="s">
        <v>182</v>
      </c>
      <c r="S161" s="202" t="s">
        <v>604</v>
      </c>
      <c r="T161" s="202" t="s">
        <v>604</v>
      </c>
      <c r="U161" s="202" t="s">
        <v>182</v>
      </c>
      <c r="V161" s="202" t="s">
        <v>182</v>
      </c>
      <c r="W161" s="202" t="s">
        <v>182</v>
      </c>
      <c r="X161" s="202" t="s">
        <v>604</v>
      </c>
      <c r="Y161" s="202" t="s">
        <v>604</v>
      </c>
      <c r="Z161" s="202" t="s">
        <v>182</v>
      </c>
      <c r="AA161" s="202" t="s">
        <v>182</v>
      </c>
      <c r="AB161" s="202" t="s">
        <v>182</v>
      </c>
      <c r="AC161" s="202" t="s">
        <v>182</v>
      </c>
      <c r="AD161" s="202" t="s">
        <v>182</v>
      </c>
      <c r="AE161" s="202" t="s">
        <v>182</v>
      </c>
      <c r="AF161" s="202" t="s">
        <v>182</v>
      </c>
      <c r="AG161" s="202" t="s">
        <v>182</v>
      </c>
      <c r="AH161" s="202" t="s">
        <v>182</v>
      </c>
      <c r="AI161" s="202" t="s">
        <v>182</v>
      </c>
      <c r="AJ161" s="202" t="s">
        <v>182</v>
      </c>
      <c r="AK161" s="202" t="s">
        <v>182</v>
      </c>
      <c r="AL161" s="202" t="s">
        <v>182</v>
      </c>
      <c r="AM161" s="202" t="s">
        <v>182</v>
      </c>
      <c r="AN161" s="202" t="s">
        <v>182</v>
      </c>
      <c r="AO161" s="202" t="s">
        <v>182</v>
      </c>
      <c r="AP161" s="202" t="s">
        <v>182</v>
      </c>
      <c r="AQ161" s="202" t="s">
        <v>182</v>
      </c>
      <c r="AR161" s="202" t="s">
        <v>182</v>
      </c>
    </row>
    <row r="162" spans="1:44">
      <c r="A162" s="202" t="s">
        <v>521</v>
      </c>
      <c r="B162" s="202" t="s">
        <v>882</v>
      </c>
      <c r="C162" s="202" t="s">
        <v>182</v>
      </c>
      <c r="D162" s="202" t="s">
        <v>604</v>
      </c>
      <c r="E162" s="202" t="s">
        <v>182</v>
      </c>
      <c r="F162" s="202" t="s">
        <v>182</v>
      </c>
      <c r="G162" s="202" t="s">
        <v>604</v>
      </c>
      <c r="H162" s="202" t="s">
        <v>604</v>
      </c>
      <c r="I162" s="202" t="s">
        <v>182</v>
      </c>
      <c r="J162" s="202" t="s">
        <v>182</v>
      </c>
      <c r="K162" s="202" t="s">
        <v>182</v>
      </c>
      <c r="L162" s="202" t="s">
        <v>182</v>
      </c>
      <c r="M162" s="202" t="s">
        <v>182</v>
      </c>
      <c r="N162" s="202" t="s">
        <v>182</v>
      </c>
      <c r="O162" s="202" t="s">
        <v>182</v>
      </c>
      <c r="P162" s="202" t="s">
        <v>604</v>
      </c>
      <c r="Q162" s="202" t="s">
        <v>604</v>
      </c>
      <c r="R162" s="202" t="s">
        <v>182</v>
      </c>
      <c r="S162" s="202" t="s">
        <v>604</v>
      </c>
      <c r="T162" s="202" t="s">
        <v>182</v>
      </c>
      <c r="U162" s="202" t="s">
        <v>182</v>
      </c>
      <c r="V162" s="202" t="s">
        <v>604</v>
      </c>
      <c r="W162" s="202" t="s">
        <v>182</v>
      </c>
      <c r="X162" s="202" t="s">
        <v>604</v>
      </c>
      <c r="Y162" s="202" t="s">
        <v>604</v>
      </c>
      <c r="Z162" s="202" t="s">
        <v>182</v>
      </c>
      <c r="AA162" s="202" t="s">
        <v>182</v>
      </c>
      <c r="AB162" s="202" t="s">
        <v>604</v>
      </c>
      <c r="AC162" s="202" t="s">
        <v>182</v>
      </c>
      <c r="AD162" s="202" t="s">
        <v>182</v>
      </c>
      <c r="AE162" s="202" t="s">
        <v>182</v>
      </c>
      <c r="AF162" s="202" t="s">
        <v>182</v>
      </c>
      <c r="AG162" s="202" t="s">
        <v>182</v>
      </c>
      <c r="AH162" s="202" t="s">
        <v>182</v>
      </c>
      <c r="AI162" s="202" t="s">
        <v>182</v>
      </c>
      <c r="AJ162" s="202" t="s">
        <v>182</v>
      </c>
      <c r="AK162" s="202" t="s">
        <v>182</v>
      </c>
      <c r="AL162" s="202" t="s">
        <v>182</v>
      </c>
      <c r="AM162" s="202" t="s">
        <v>182</v>
      </c>
      <c r="AN162" s="202" t="s">
        <v>182</v>
      </c>
      <c r="AO162" s="202" t="s">
        <v>182</v>
      </c>
      <c r="AP162" s="202" t="s">
        <v>182</v>
      </c>
      <c r="AQ162" s="202" t="s">
        <v>182</v>
      </c>
      <c r="AR162" s="202" t="s">
        <v>182</v>
      </c>
    </row>
    <row r="163" spans="1:44">
      <c r="A163" s="202" t="s">
        <v>526</v>
      </c>
      <c r="B163" s="202" t="s">
        <v>882</v>
      </c>
      <c r="C163" s="202" t="s">
        <v>182</v>
      </c>
      <c r="D163" s="202" t="s">
        <v>182</v>
      </c>
      <c r="E163" s="202" t="s">
        <v>182</v>
      </c>
      <c r="F163" s="202" t="s">
        <v>182</v>
      </c>
      <c r="G163" s="202" t="s">
        <v>604</v>
      </c>
      <c r="H163" s="202" t="s">
        <v>604</v>
      </c>
      <c r="I163" s="202" t="s">
        <v>182</v>
      </c>
      <c r="J163" s="202" t="s">
        <v>182</v>
      </c>
      <c r="K163" s="202" t="s">
        <v>182</v>
      </c>
      <c r="L163" s="202" t="s">
        <v>604</v>
      </c>
      <c r="M163" s="202" t="s">
        <v>182</v>
      </c>
      <c r="N163" s="202" t="s">
        <v>604</v>
      </c>
      <c r="O163" s="202" t="s">
        <v>182</v>
      </c>
      <c r="P163" s="202" t="s">
        <v>604</v>
      </c>
      <c r="Q163" s="202" t="s">
        <v>604</v>
      </c>
      <c r="R163" s="202" t="s">
        <v>182</v>
      </c>
      <c r="S163" s="202" t="s">
        <v>604</v>
      </c>
      <c r="T163" s="202" t="s">
        <v>604</v>
      </c>
      <c r="U163" s="202" t="s">
        <v>182</v>
      </c>
      <c r="V163" s="202" t="s">
        <v>182</v>
      </c>
      <c r="W163" s="202" t="s">
        <v>182</v>
      </c>
      <c r="X163" s="202" t="s">
        <v>604</v>
      </c>
      <c r="Y163" s="202" t="s">
        <v>604</v>
      </c>
      <c r="Z163" s="202" t="s">
        <v>182</v>
      </c>
      <c r="AA163" s="202" t="s">
        <v>182</v>
      </c>
      <c r="AB163" s="202" t="s">
        <v>182</v>
      </c>
      <c r="AC163" s="202" t="s">
        <v>182</v>
      </c>
      <c r="AD163" s="202" t="s">
        <v>182</v>
      </c>
      <c r="AE163" s="202" t="s">
        <v>182</v>
      </c>
      <c r="AF163" s="202" t="s">
        <v>182</v>
      </c>
      <c r="AG163" s="202" t="s">
        <v>182</v>
      </c>
      <c r="AH163" s="202" t="s">
        <v>182</v>
      </c>
      <c r="AI163" s="202" t="s">
        <v>182</v>
      </c>
      <c r="AJ163" s="202" t="s">
        <v>182</v>
      </c>
      <c r="AK163" s="202" t="s">
        <v>182</v>
      </c>
      <c r="AL163" s="202" t="s">
        <v>182</v>
      </c>
      <c r="AM163" s="202" t="s">
        <v>182</v>
      </c>
      <c r="AN163" s="202" t="s">
        <v>182</v>
      </c>
      <c r="AO163" s="202" t="s">
        <v>182</v>
      </c>
      <c r="AP163" s="202" t="s">
        <v>182</v>
      </c>
      <c r="AQ163" s="202" t="s">
        <v>182</v>
      </c>
      <c r="AR163" s="202" t="s">
        <v>182</v>
      </c>
    </row>
    <row r="164" spans="1:44">
      <c r="A164" s="202" t="s">
        <v>536</v>
      </c>
      <c r="B164" s="202" t="s">
        <v>603</v>
      </c>
      <c r="C164" s="202" t="s">
        <v>604</v>
      </c>
      <c r="D164" s="202" t="s">
        <v>182</v>
      </c>
      <c r="E164" s="202" t="s">
        <v>604</v>
      </c>
      <c r="F164" s="202" t="s">
        <v>182</v>
      </c>
      <c r="G164" s="202" t="s">
        <v>604</v>
      </c>
      <c r="H164" s="202" t="s">
        <v>604</v>
      </c>
      <c r="I164" s="202" t="s">
        <v>604</v>
      </c>
      <c r="J164" s="202" t="s">
        <v>182</v>
      </c>
      <c r="K164" s="202" t="s">
        <v>182</v>
      </c>
      <c r="L164" s="202" t="s">
        <v>604</v>
      </c>
      <c r="M164" s="202" t="s">
        <v>604</v>
      </c>
      <c r="N164" s="202" t="s">
        <v>182</v>
      </c>
      <c r="O164" s="202" t="s">
        <v>182</v>
      </c>
      <c r="P164" s="202" t="s">
        <v>182</v>
      </c>
      <c r="Q164" s="202" t="s">
        <v>604</v>
      </c>
      <c r="R164" s="202" t="s">
        <v>182</v>
      </c>
      <c r="S164" s="202" t="s">
        <v>604</v>
      </c>
      <c r="T164" s="202" t="s">
        <v>182</v>
      </c>
      <c r="U164" s="202" t="s">
        <v>182</v>
      </c>
      <c r="V164" s="202" t="s">
        <v>182</v>
      </c>
      <c r="W164" s="202" t="s">
        <v>182</v>
      </c>
      <c r="X164" s="202" t="s">
        <v>604</v>
      </c>
      <c r="Y164" s="202" t="s">
        <v>182</v>
      </c>
      <c r="Z164" s="202" t="s">
        <v>182</v>
      </c>
      <c r="AA164" s="202" t="s">
        <v>182</v>
      </c>
      <c r="AB164" s="202" t="s">
        <v>182</v>
      </c>
      <c r="AC164" s="202" t="s">
        <v>182</v>
      </c>
      <c r="AD164" s="202" t="s">
        <v>182</v>
      </c>
      <c r="AE164" s="202" t="s">
        <v>182</v>
      </c>
      <c r="AF164" s="202" t="s">
        <v>182</v>
      </c>
      <c r="AG164" s="202" t="s">
        <v>182</v>
      </c>
      <c r="AH164" s="202" t="s">
        <v>182</v>
      </c>
      <c r="AI164" s="202" t="s">
        <v>182</v>
      </c>
      <c r="AJ164" s="202" t="s">
        <v>182</v>
      </c>
      <c r="AK164" s="202" t="s">
        <v>182</v>
      </c>
      <c r="AL164" s="202" t="s">
        <v>182</v>
      </c>
      <c r="AM164" s="202" t="s">
        <v>182</v>
      </c>
      <c r="AN164" s="202" t="s">
        <v>182</v>
      </c>
      <c r="AO164" s="202" t="s">
        <v>182</v>
      </c>
      <c r="AP164" s="202" t="s">
        <v>182</v>
      </c>
      <c r="AQ164" s="202" t="s">
        <v>182</v>
      </c>
      <c r="AR164" s="202" t="s">
        <v>182</v>
      </c>
    </row>
    <row r="165" spans="1:44">
      <c r="A165" s="202" t="s">
        <v>549</v>
      </c>
      <c r="B165" s="202" t="s">
        <v>603</v>
      </c>
      <c r="C165" s="202" t="s">
        <v>604</v>
      </c>
      <c r="D165" s="202" t="s">
        <v>604</v>
      </c>
      <c r="E165" s="202" t="s">
        <v>604</v>
      </c>
      <c r="F165" s="202" t="s">
        <v>182</v>
      </c>
      <c r="G165" s="202" t="s">
        <v>604</v>
      </c>
      <c r="H165" s="202" t="s">
        <v>604</v>
      </c>
      <c r="I165" s="202" t="s">
        <v>604</v>
      </c>
      <c r="J165" s="202" t="s">
        <v>182</v>
      </c>
      <c r="K165" s="202" t="s">
        <v>182</v>
      </c>
      <c r="L165" s="202" t="s">
        <v>604</v>
      </c>
      <c r="M165" s="202" t="s">
        <v>604</v>
      </c>
      <c r="N165" s="202" t="s">
        <v>182</v>
      </c>
      <c r="O165" s="202" t="s">
        <v>182</v>
      </c>
      <c r="P165" s="202" t="s">
        <v>604</v>
      </c>
      <c r="Q165" s="202" t="s">
        <v>604</v>
      </c>
      <c r="R165" s="202" t="s">
        <v>182</v>
      </c>
      <c r="S165" s="202" t="s">
        <v>182</v>
      </c>
      <c r="T165" s="202" t="s">
        <v>182</v>
      </c>
      <c r="U165" s="202" t="s">
        <v>182</v>
      </c>
      <c r="V165" s="202" t="s">
        <v>182</v>
      </c>
      <c r="W165" s="202" t="s">
        <v>182</v>
      </c>
      <c r="X165" s="202" t="s">
        <v>182</v>
      </c>
      <c r="Y165" s="202" t="s">
        <v>182</v>
      </c>
      <c r="Z165" s="202" t="s">
        <v>182</v>
      </c>
      <c r="AA165" s="202" t="s">
        <v>182</v>
      </c>
      <c r="AB165" s="202" t="s">
        <v>182</v>
      </c>
      <c r="AC165" s="202" t="s">
        <v>182</v>
      </c>
      <c r="AD165" s="202" t="s">
        <v>182</v>
      </c>
      <c r="AE165" s="202" t="s">
        <v>182</v>
      </c>
      <c r="AF165" s="202" t="s">
        <v>182</v>
      </c>
      <c r="AG165" s="202" t="s">
        <v>182</v>
      </c>
      <c r="AH165" s="202" t="s">
        <v>182</v>
      </c>
      <c r="AI165" s="202" t="s">
        <v>182</v>
      </c>
      <c r="AJ165" s="202" t="s">
        <v>182</v>
      </c>
      <c r="AK165" s="202" t="s">
        <v>182</v>
      </c>
      <c r="AL165" s="202" t="s">
        <v>182</v>
      </c>
      <c r="AM165" s="202" t="s">
        <v>182</v>
      </c>
      <c r="AN165" s="202" t="s">
        <v>182</v>
      </c>
      <c r="AO165" s="202" t="s">
        <v>182</v>
      </c>
      <c r="AP165" s="202" t="s">
        <v>182</v>
      </c>
      <c r="AQ165" s="202" t="s">
        <v>182</v>
      </c>
      <c r="AR165" s="202" t="s">
        <v>182</v>
      </c>
    </row>
    <row r="166" spans="1:44">
      <c r="A166" s="202" t="s">
        <v>558</v>
      </c>
      <c r="B166" s="202" t="s">
        <v>882</v>
      </c>
      <c r="C166" s="202" t="s">
        <v>182</v>
      </c>
      <c r="D166" s="202" t="s">
        <v>182</v>
      </c>
      <c r="E166" s="202" t="s">
        <v>182</v>
      </c>
      <c r="F166" s="202" t="s">
        <v>182</v>
      </c>
      <c r="G166" s="202" t="s">
        <v>604</v>
      </c>
      <c r="H166" s="202" t="s">
        <v>604</v>
      </c>
      <c r="I166" s="202" t="s">
        <v>182</v>
      </c>
      <c r="J166" s="202" t="s">
        <v>182</v>
      </c>
      <c r="K166" s="202" t="s">
        <v>182</v>
      </c>
      <c r="L166" s="202" t="s">
        <v>604</v>
      </c>
      <c r="M166" s="202" t="s">
        <v>182</v>
      </c>
      <c r="N166" s="202" t="s">
        <v>604</v>
      </c>
      <c r="O166" s="202" t="s">
        <v>182</v>
      </c>
      <c r="P166" s="202" t="s">
        <v>604</v>
      </c>
      <c r="Q166" s="202" t="s">
        <v>604</v>
      </c>
      <c r="R166" s="202" t="s">
        <v>182</v>
      </c>
      <c r="S166" s="202" t="s">
        <v>604</v>
      </c>
      <c r="T166" s="202" t="s">
        <v>604</v>
      </c>
      <c r="U166" s="202" t="s">
        <v>182</v>
      </c>
      <c r="V166" s="202" t="s">
        <v>182</v>
      </c>
      <c r="W166" s="202" t="s">
        <v>182</v>
      </c>
      <c r="X166" s="202" t="s">
        <v>604</v>
      </c>
      <c r="Y166" s="202" t="s">
        <v>604</v>
      </c>
      <c r="Z166" s="202" t="s">
        <v>182</v>
      </c>
      <c r="AA166" s="202" t="s">
        <v>182</v>
      </c>
      <c r="AB166" s="202" t="s">
        <v>182</v>
      </c>
      <c r="AC166" s="202" t="s">
        <v>182</v>
      </c>
      <c r="AD166" s="202" t="s">
        <v>182</v>
      </c>
      <c r="AE166" s="202" t="s">
        <v>182</v>
      </c>
      <c r="AF166" s="202" t="s">
        <v>182</v>
      </c>
      <c r="AG166" s="202" t="s">
        <v>182</v>
      </c>
      <c r="AH166" s="202" t="s">
        <v>182</v>
      </c>
      <c r="AI166" s="202" t="s">
        <v>182</v>
      </c>
      <c r="AJ166" s="202" t="s">
        <v>182</v>
      </c>
      <c r="AK166" s="202" t="s">
        <v>182</v>
      </c>
      <c r="AL166" s="202" t="s">
        <v>182</v>
      </c>
      <c r="AM166" s="202" t="s">
        <v>182</v>
      </c>
      <c r="AN166" s="202" t="s">
        <v>182</v>
      </c>
      <c r="AO166" s="202" t="s">
        <v>182</v>
      </c>
      <c r="AP166" s="202" t="s">
        <v>182</v>
      </c>
      <c r="AQ166" s="202" t="s">
        <v>182</v>
      </c>
      <c r="AR166" s="202" t="s">
        <v>182</v>
      </c>
    </row>
    <row r="167" spans="1:44">
      <c r="A167" s="202" t="s">
        <v>574</v>
      </c>
      <c r="B167" s="202" t="s">
        <v>882</v>
      </c>
      <c r="C167" s="202" t="s">
        <v>182</v>
      </c>
      <c r="D167" s="202" t="s">
        <v>182</v>
      </c>
      <c r="E167" s="202" t="s">
        <v>182</v>
      </c>
      <c r="F167" s="202" t="s">
        <v>182</v>
      </c>
      <c r="G167" s="202" t="s">
        <v>604</v>
      </c>
      <c r="H167" s="202" t="s">
        <v>604</v>
      </c>
      <c r="I167" s="202" t="s">
        <v>182</v>
      </c>
      <c r="J167" s="202" t="s">
        <v>182</v>
      </c>
      <c r="K167" s="202" t="s">
        <v>182</v>
      </c>
      <c r="L167" s="202" t="s">
        <v>604</v>
      </c>
      <c r="M167" s="202" t="s">
        <v>182</v>
      </c>
      <c r="N167" s="202" t="s">
        <v>604</v>
      </c>
      <c r="O167" s="202" t="s">
        <v>182</v>
      </c>
      <c r="P167" s="202" t="s">
        <v>604</v>
      </c>
      <c r="Q167" s="202" t="s">
        <v>604</v>
      </c>
      <c r="R167" s="202" t="s">
        <v>182</v>
      </c>
      <c r="S167" s="202" t="s">
        <v>604</v>
      </c>
      <c r="T167" s="202" t="s">
        <v>604</v>
      </c>
      <c r="U167" s="202" t="s">
        <v>182</v>
      </c>
      <c r="V167" s="202" t="s">
        <v>182</v>
      </c>
      <c r="W167" s="202" t="s">
        <v>182</v>
      </c>
      <c r="X167" s="202" t="s">
        <v>604</v>
      </c>
      <c r="Y167" s="202" t="s">
        <v>604</v>
      </c>
      <c r="Z167" s="202" t="s">
        <v>182</v>
      </c>
      <c r="AA167" s="202" t="s">
        <v>182</v>
      </c>
      <c r="AB167" s="202" t="s">
        <v>182</v>
      </c>
      <c r="AC167" s="202" t="s">
        <v>182</v>
      </c>
      <c r="AD167" s="202" t="s">
        <v>182</v>
      </c>
      <c r="AE167" s="202" t="s">
        <v>182</v>
      </c>
      <c r="AF167" s="202" t="s">
        <v>182</v>
      </c>
      <c r="AG167" s="202" t="s">
        <v>182</v>
      </c>
      <c r="AH167" s="202" t="s">
        <v>182</v>
      </c>
      <c r="AI167" s="202" t="s">
        <v>182</v>
      </c>
      <c r="AJ167" s="202" t="s">
        <v>182</v>
      </c>
      <c r="AK167" s="202" t="s">
        <v>182</v>
      </c>
      <c r="AL167" s="202" t="s">
        <v>182</v>
      </c>
      <c r="AM167" s="202" t="s">
        <v>182</v>
      </c>
      <c r="AN167" s="202" t="s">
        <v>182</v>
      </c>
      <c r="AO167" s="202" t="s">
        <v>182</v>
      </c>
      <c r="AP167" s="202" t="s">
        <v>182</v>
      </c>
      <c r="AQ167" s="202" t="s">
        <v>182</v>
      </c>
      <c r="AR167" s="202" t="s">
        <v>182</v>
      </c>
    </row>
    <row r="168" spans="1:44">
      <c r="A168" s="202" t="s">
        <v>577</v>
      </c>
      <c r="B168" s="202" t="s">
        <v>882</v>
      </c>
      <c r="C168" s="202" t="s">
        <v>182</v>
      </c>
      <c r="D168" s="202" t="s">
        <v>604</v>
      </c>
      <c r="E168" s="202" t="s">
        <v>182</v>
      </c>
      <c r="F168" s="202" t="s">
        <v>182</v>
      </c>
      <c r="G168" s="202" t="s">
        <v>604</v>
      </c>
      <c r="H168" s="202" t="s">
        <v>604</v>
      </c>
      <c r="I168" s="202" t="s">
        <v>182</v>
      </c>
      <c r="J168" s="202" t="s">
        <v>182</v>
      </c>
      <c r="K168" s="202" t="s">
        <v>182</v>
      </c>
      <c r="L168" s="202" t="s">
        <v>182</v>
      </c>
      <c r="M168" s="202" t="s">
        <v>182</v>
      </c>
      <c r="N168" s="202" t="s">
        <v>182</v>
      </c>
      <c r="O168" s="202" t="s">
        <v>182</v>
      </c>
      <c r="P168" s="202" t="s">
        <v>604</v>
      </c>
      <c r="Q168" s="202" t="s">
        <v>604</v>
      </c>
      <c r="R168" s="202" t="s">
        <v>182</v>
      </c>
      <c r="S168" s="202" t="s">
        <v>604</v>
      </c>
      <c r="T168" s="202" t="s">
        <v>182</v>
      </c>
      <c r="U168" s="202" t="s">
        <v>182</v>
      </c>
      <c r="V168" s="202" t="s">
        <v>604</v>
      </c>
      <c r="W168" s="202" t="s">
        <v>182</v>
      </c>
      <c r="X168" s="202" t="s">
        <v>604</v>
      </c>
      <c r="Y168" s="202" t="s">
        <v>604</v>
      </c>
      <c r="Z168" s="202" t="s">
        <v>182</v>
      </c>
      <c r="AA168" s="202" t="s">
        <v>182</v>
      </c>
      <c r="AB168" s="202" t="s">
        <v>604</v>
      </c>
      <c r="AC168" s="202" t="s">
        <v>182</v>
      </c>
      <c r="AD168" s="202" t="s">
        <v>182</v>
      </c>
      <c r="AE168" s="202" t="s">
        <v>182</v>
      </c>
      <c r="AF168" s="202" t="s">
        <v>182</v>
      </c>
      <c r="AG168" s="202" t="s">
        <v>182</v>
      </c>
      <c r="AH168" s="202" t="s">
        <v>182</v>
      </c>
      <c r="AI168" s="202" t="s">
        <v>182</v>
      </c>
      <c r="AJ168" s="202" t="s">
        <v>182</v>
      </c>
      <c r="AK168" s="202" t="s">
        <v>182</v>
      </c>
      <c r="AL168" s="202" t="s">
        <v>182</v>
      </c>
      <c r="AM168" s="202" t="s">
        <v>182</v>
      </c>
      <c r="AN168" s="202" t="s">
        <v>182</v>
      </c>
      <c r="AO168" s="202" t="s">
        <v>182</v>
      </c>
      <c r="AP168" s="202" t="s">
        <v>182</v>
      </c>
      <c r="AQ168" s="202" t="s">
        <v>182</v>
      </c>
      <c r="AR168" s="202" t="s">
        <v>182</v>
      </c>
    </row>
    <row r="169" spans="1:44">
      <c r="A169" s="202" t="s">
        <v>581</v>
      </c>
      <c r="B169" s="202" t="s">
        <v>882</v>
      </c>
      <c r="C169" s="202" t="s">
        <v>182</v>
      </c>
      <c r="D169" s="202" t="s">
        <v>604</v>
      </c>
      <c r="E169" s="202" t="s">
        <v>182</v>
      </c>
      <c r="F169" s="202" t="s">
        <v>182</v>
      </c>
      <c r="G169" s="202" t="s">
        <v>604</v>
      </c>
      <c r="H169" s="202" t="s">
        <v>604</v>
      </c>
      <c r="I169" s="202" t="s">
        <v>182</v>
      </c>
      <c r="J169" s="202" t="s">
        <v>182</v>
      </c>
      <c r="K169" s="202" t="s">
        <v>182</v>
      </c>
      <c r="L169" s="202" t="s">
        <v>182</v>
      </c>
      <c r="M169" s="202" t="s">
        <v>182</v>
      </c>
      <c r="N169" s="202" t="s">
        <v>182</v>
      </c>
      <c r="O169" s="202" t="s">
        <v>182</v>
      </c>
      <c r="P169" s="202" t="s">
        <v>604</v>
      </c>
      <c r="Q169" s="202" t="s">
        <v>604</v>
      </c>
      <c r="R169" s="202" t="s">
        <v>182</v>
      </c>
      <c r="S169" s="202" t="s">
        <v>604</v>
      </c>
      <c r="T169" s="202" t="s">
        <v>182</v>
      </c>
      <c r="U169" s="202" t="s">
        <v>182</v>
      </c>
      <c r="V169" s="202" t="s">
        <v>604</v>
      </c>
      <c r="W169" s="202" t="s">
        <v>182</v>
      </c>
      <c r="X169" s="202" t="s">
        <v>604</v>
      </c>
      <c r="Y169" s="202" t="s">
        <v>604</v>
      </c>
      <c r="Z169" s="202" t="s">
        <v>182</v>
      </c>
      <c r="AA169" s="202" t="s">
        <v>182</v>
      </c>
      <c r="AB169" s="202" t="s">
        <v>604</v>
      </c>
      <c r="AC169" s="202" t="s">
        <v>182</v>
      </c>
      <c r="AD169" s="202" t="s">
        <v>182</v>
      </c>
      <c r="AE169" s="202" t="s">
        <v>182</v>
      </c>
      <c r="AF169" s="202" t="s">
        <v>182</v>
      </c>
      <c r="AG169" s="202" t="s">
        <v>182</v>
      </c>
      <c r="AH169" s="202" t="s">
        <v>182</v>
      </c>
      <c r="AI169" s="202" t="s">
        <v>182</v>
      </c>
      <c r="AJ169" s="202" t="s">
        <v>182</v>
      </c>
      <c r="AK169" s="202" t="s">
        <v>182</v>
      </c>
      <c r="AL169" s="202" t="s">
        <v>182</v>
      </c>
      <c r="AM169" s="202" t="s">
        <v>182</v>
      </c>
      <c r="AN169" s="202" t="s">
        <v>182</v>
      </c>
      <c r="AO169" s="202" t="s">
        <v>182</v>
      </c>
      <c r="AP169" s="202" t="s">
        <v>182</v>
      </c>
      <c r="AQ169" s="202" t="s">
        <v>182</v>
      </c>
      <c r="AR169" s="202" t="s">
        <v>182</v>
      </c>
    </row>
    <row r="170" spans="1:44">
      <c r="A170" s="202" t="s">
        <v>585</v>
      </c>
      <c r="B170" s="202" t="s">
        <v>882</v>
      </c>
      <c r="C170" s="202" t="s">
        <v>182</v>
      </c>
      <c r="D170" s="202" t="s">
        <v>182</v>
      </c>
      <c r="E170" s="202" t="s">
        <v>182</v>
      </c>
      <c r="F170" s="202" t="s">
        <v>182</v>
      </c>
      <c r="G170" s="202" t="s">
        <v>604</v>
      </c>
      <c r="H170" s="202" t="s">
        <v>604</v>
      </c>
      <c r="I170" s="202" t="s">
        <v>182</v>
      </c>
      <c r="J170" s="202" t="s">
        <v>182</v>
      </c>
      <c r="K170" s="202" t="s">
        <v>182</v>
      </c>
      <c r="L170" s="202" t="s">
        <v>604</v>
      </c>
      <c r="M170" s="202" t="s">
        <v>182</v>
      </c>
      <c r="N170" s="202" t="s">
        <v>604</v>
      </c>
      <c r="O170" s="202" t="s">
        <v>182</v>
      </c>
      <c r="P170" s="202" t="s">
        <v>604</v>
      </c>
      <c r="Q170" s="202" t="s">
        <v>604</v>
      </c>
      <c r="R170" s="202" t="s">
        <v>182</v>
      </c>
      <c r="S170" s="202" t="s">
        <v>604</v>
      </c>
      <c r="T170" s="202" t="s">
        <v>604</v>
      </c>
      <c r="U170" s="202" t="s">
        <v>182</v>
      </c>
      <c r="V170" s="202" t="s">
        <v>182</v>
      </c>
      <c r="W170" s="202" t="s">
        <v>182</v>
      </c>
      <c r="X170" s="202" t="s">
        <v>604</v>
      </c>
      <c r="Y170" s="202" t="s">
        <v>604</v>
      </c>
      <c r="Z170" s="202" t="s">
        <v>182</v>
      </c>
      <c r="AA170" s="202" t="s">
        <v>182</v>
      </c>
      <c r="AB170" s="202" t="s">
        <v>182</v>
      </c>
      <c r="AC170" s="202" t="s">
        <v>182</v>
      </c>
      <c r="AD170" s="202" t="s">
        <v>182</v>
      </c>
      <c r="AE170" s="202" t="s">
        <v>182</v>
      </c>
      <c r="AF170" s="202" t="s">
        <v>182</v>
      </c>
      <c r="AG170" s="202" t="s">
        <v>182</v>
      </c>
      <c r="AH170" s="202" t="s">
        <v>182</v>
      </c>
      <c r="AI170" s="202" t="s">
        <v>182</v>
      </c>
      <c r="AJ170" s="202" t="s">
        <v>182</v>
      </c>
      <c r="AK170" s="202" t="s">
        <v>182</v>
      </c>
      <c r="AL170" s="202" t="s">
        <v>182</v>
      </c>
      <c r="AM170" s="202" t="s">
        <v>182</v>
      </c>
      <c r="AN170" s="202" t="s">
        <v>182</v>
      </c>
      <c r="AO170" s="202" t="s">
        <v>182</v>
      </c>
      <c r="AP170" s="202" t="s">
        <v>182</v>
      </c>
      <c r="AQ170" s="202" t="s">
        <v>182</v>
      </c>
      <c r="AR170" s="202" t="s">
        <v>182</v>
      </c>
    </row>
    <row r="171" spans="1:44">
      <c r="A171" s="202" t="s">
        <v>592</v>
      </c>
      <c r="B171" s="202" t="s">
        <v>882</v>
      </c>
      <c r="C171" s="202" t="s">
        <v>182</v>
      </c>
      <c r="D171" s="202" t="s">
        <v>604</v>
      </c>
      <c r="E171" s="202" t="s">
        <v>182</v>
      </c>
      <c r="F171" s="202" t="s">
        <v>182</v>
      </c>
      <c r="G171" s="202" t="s">
        <v>604</v>
      </c>
      <c r="H171" s="202" t="s">
        <v>604</v>
      </c>
      <c r="I171" s="202" t="s">
        <v>182</v>
      </c>
      <c r="J171" s="202" t="s">
        <v>182</v>
      </c>
      <c r="K171" s="202" t="s">
        <v>182</v>
      </c>
      <c r="L171" s="202" t="s">
        <v>182</v>
      </c>
      <c r="M171" s="202" t="s">
        <v>182</v>
      </c>
      <c r="N171" s="202" t="s">
        <v>182</v>
      </c>
      <c r="O171" s="202" t="s">
        <v>182</v>
      </c>
      <c r="P171" s="202" t="s">
        <v>604</v>
      </c>
      <c r="Q171" s="202" t="s">
        <v>604</v>
      </c>
      <c r="R171" s="202" t="s">
        <v>182</v>
      </c>
      <c r="S171" s="202" t="s">
        <v>604</v>
      </c>
      <c r="T171" s="202" t="s">
        <v>182</v>
      </c>
      <c r="U171" s="202" t="s">
        <v>182</v>
      </c>
      <c r="V171" s="202" t="s">
        <v>604</v>
      </c>
      <c r="W171" s="202" t="s">
        <v>182</v>
      </c>
      <c r="X171" s="202" t="s">
        <v>604</v>
      </c>
      <c r="Y171" s="202" t="s">
        <v>604</v>
      </c>
      <c r="Z171" s="202" t="s">
        <v>182</v>
      </c>
      <c r="AA171" s="202" t="s">
        <v>182</v>
      </c>
      <c r="AB171" s="202" t="s">
        <v>604</v>
      </c>
      <c r="AC171" s="202" t="s">
        <v>182</v>
      </c>
      <c r="AD171" s="202" t="s">
        <v>182</v>
      </c>
      <c r="AE171" s="202" t="s">
        <v>182</v>
      </c>
      <c r="AF171" s="202" t="s">
        <v>182</v>
      </c>
      <c r="AG171" s="202" t="s">
        <v>182</v>
      </c>
      <c r="AH171" s="202" t="s">
        <v>182</v>
      </c>
      <c r="AI171" s="202" t="s">
        <v>182</v>
      </c>
      <c r="AJ171" s="202" t="s">
        <v>182</v>
      </c>
      <c r="AK171" s="202" t="s">
        <v>182</v>
      </c>
      <c r="AL171" s="202" t="s">
        <v>182</v>
      </c>
      <c r="AM171" s="202" t="s">
        <v>182</v>
      </c>
      <c r="AN171" s="202" t="s">
        <v>182</v>
      </c>
      <c r="AO171" s="202" t="s">
        <v>182</v>
      </c>
      <c r="AP171" s="202" t="s">
        <v>182</v>
      </c>
      <c r="AQ171" s="202" t="s">
        <v>182</v>
      </c>
      <c r="AR171" s="202" t="s">
        <v>182</v>
      </c>
    </row>
    <row r="172" spans="1:44">
      <c r="A172" s="202" t="s">
        <v>593</v>
      </c>
      <c r="B172" s="202" t="s">
        <v>603</v>
      </c>
      <c r="C172" s="202" t="s">
        <v>604</v>
      </c>
      <c r="D172" s="202" t="s">
        <v>604</v>
      </c>
      <c r="E172" s="202" t="s">
        <v>604</v>
      </c>
      <c r="F172" s="202" t="s">
        <v>182</v>
      </c>
      <c r="G172" s="202" t="s">
        <v>604</v>
      </c>
      <c r="H172" s="202" t="s">
        <v>604</v>
      </c>
      <c r="I172" s="202" t="s">
        <v>604</v>
      </c>
      <c r="J172" s="202" t="s">
        <v>182</v>
      </c>
      <c r="K172" s="202" t="s">
        <v>182</v>
      </c>
      <c r="L172" s="202" t="s">
        <v>604</v>
      </c>
      <c r="M172" s="202" t="s">
        <v>604</v>
      </c>
      <c r="N172" s="202" t="s">
        <v>182</v>
      </c>
      <c r="O172" s="202" t="s">
        <v>182</v>
      </c>
      <c r="P172" s="202" t="s">
        <v>604</v>
      </c>
      <c r="Q172" s="202" t="s">
        <v>604</v>
      </c>
      <c r="R172" s="202" t="s">
        <v>182</v>
      </c>
      <c r="S172" s="202" t="s">
        <v>182</v>
      </c>
      <c r="T172" s="202" t="s">
        <v>182</v>
      </c>
      <c r="U172" s="202" t="s">
        <v>182</v>
      </c>
      <c r="V172" s="202" t="s">
        <v>182</v>
      </c>
      <c r="W172" s="202" t="s">
        <v>182</v>
      </c>
      <c r="X172" s="202" t="s">
        <v>182</v>
      </c>
      <c r="Y172" s="202" t="s">
        <v>182</v>
      </c>
      <c r="Z172" s="202" t="s">
        <v>182</v>
      </c>
      <c r="AA172" s="202" t="s">
        <v>182</v>
      </c>
      <c r="AB172" s="202" t="s">
        <v>182</v>
      </c>
      <c r="AC172" s="202" t="s">
        <v>182</v>
      </c>
      <c r="AD172" s="202" t="s">
        <v>182</v>
      </c>
      <c r="AE172" s="202" t="s">
        <v>182</v>
      </c>
      <c r="AF172" s="202" t="s">
        <v>182</v>
      </c>
      <c r="AG172" s="202" t="s">
        <v>182</v>
      </c>
      <c r="AH172" s="202" t="s">
        <v>182</v>
      </c>
      <c r="AI172" s="202" t="s">
        <v>182</v>
      </c>
      <c r="AJ172" s="202" t="s">
        <v>182</v>
      </c>
      <c r="AK172" s="202" t="s">
        <v>182</v>
      </c>
      <c r="AL172" s="202" t="s">
        <v>182</v>
      </c>
      <c r="AM172" s="202" t="s">
        <v>182</v>
      </c>
      <c r="AN172" s="202" t="s">
        <v>182</v>
      </c>
      <c r="AO172" s="202" t="s">
        <v>182</v>
      </c>
      <c r="AP172" s="202" t="s">
        <v>182</v>
      </c>
      <c r="AQ172" s="202" t="s">
        <v>182</v>
      </c>
      <c r="AR172" s="202" t="s">
        <v>182</v>
      </c>
    </row>
    <row r="173" spans="1:44">
      <c r="A173" s="202" t="s">
        <v>600</v>
      </c>
      <c r="B173" s="202" t="s">
        <v>882</v>
      </c>
      <c r="C173" s="202" t="s">
        <v>182</v>
      </c>
      <c r="D173" s="202" t="s">
        <v>182</v>
      </c>
      <c r="E173" s="202" t="s">
        <v>182</v>
      </c>
      <c r="F173" s="202" t="s">
        <v>182</v>
      </c>
      <c r="G173" s="202" t="s">
        <v>604</v>
      </c>
      <c r="H173" s="202" t="s">
        <v>604</v>
      </c>
      <c r="I173" s="202" t="s">
        <v>182</v>
      </c>
      <c r="J173" s="202" t="s">
        <v>182</v>
      </c>
      <c r="K173" s="202" t="s">
        <v>182</v>
      </c>
      <c r="L173" s="202" t="s">
        <v>604</v>
      </c>
      <c r="M173" s="202" t="s">
        <v>182</v>
      </c>
      <c r="N173" s="202" t="s">
        <v>604</v>
      </c>
      <c r="O173" s="202" t="s">
        <v>182</v>
      </c>
      <c r="P173" s="202" t="s">
        <v>604</v>
      </c>
      <c r="Q173" s="202" t="s">
        <v>604</v>
      </c>
      <c r="R173" s="202" t="s">
        <v>182</v>
      </c>
      <c r="S173" s="202" t="s">
        <v>604</v>
      </c>
      <c r="T173" s="202" t="s">
        <v>604</v>
      </c>
      <c r="U173" s="202" t="s">
        <v>182</v>
      </c>
      <c r="V173" s="202" t="s">
        <v>182</v>
      </c>
      <c r="W173" s="202" t="s">
        <v>182</v>
      </c>
      <c r="X173" s="202" t="s">
        <v>604</v>
      </c>
      <c r="Y173" s="202" t="s">
        <v>604</v>
      </c>
      <c r="Z173" s="202" t="s">
        <v>182</v>
      </c>
      <c r="AA173" s="202" t="s">
        <v>182</v>
      </c>
      <c r="AB173" s="202" t="s">
        <v>182</v>
      </c>
      <c r="AC173" s="202" t="s">
        <v>182</v>
      </c>
      <c r="AD173" s="202" t="s">
        <v>182</v>
      </c>
      <c r="AE173" s="202" t="s">
        <v>182</v>
      </c>
      <c r="AF173" s="202" t="s">
        <v>182</v>
      </c>
      <c r="AG173" s="202" t="s">
        <v>182</v>
      </c>
      <c r="AH173" s="202" t="s">
        <v>182</v>
      </c>
      <c r="AI173" s="202" t="s">
        <v>182</v>
      </c>
      <c r="AJ173" s="202" t="s">
        <v>182</v>
      </c>
      <c r="AK173" s="202" t="s">
        <v>182</v>
      </c>
      <c r="AL173" s="202" t="s">
        <v>182</v>
      </c>
      <c r="AM173" s="202" t="s">
        <v>182</v>
      </c>
      <c r="AN173" s="202" t="s">
        <v>182</v>
      </c>
      <c r="AO173" s="202" t="s">
        <v>182</v>
      </c>
      <c r="AP173" s="202" t="s">
        <v>182</v>
      </c>
      <c r="AQ173" s="202" t="s">
        <v>182</v>
      </c>
      <c r="AR173" s="202" t="s">
        <v>182</v>
      </c>
    </row>
    <row r="174" spans="1:44">
      <c r="A174" s="202" t="s">
        <v>602</v>
      </c>
      <c r="B174" s="202" t="s">
        <v>603</v>
      </c>
      <c r="C174" s="202" t="s">
        <v>604</v>
      </c>
      <c r="D174" s="202" t="s">
        <v>604</v>
      </c>
      <c r="E174" s="202" t="s">
        <v>604</v>
      </c>
      <c r="F174" s="202" t="s">
        <v>182</v>
      </c>
      <c r="G174" s="202" t="s">
        <v>604</v>
      </c>
      <c r="H174" s="202" t="s">
        <v>604</v>
      </c>
      <c r="I174" s="202" t="s">
        <v>604</v>
      </c>
      <c r="J174" s="202" t="s">
        <v>182</v>
      </c>
      <c r="K174" s="202" t="s">
        <v>182</v>
      </c>
      <c r="L174" s="202" t="s">
        <v>604</v>
      </c>
      <c r="M174" s="202" t="s">
        <v>604</v>
      </c>
      <c r="N174" s="202" t="s">
        <v>604</v>
      </c>
      <c r="O174" s="202" t="s">
        <v>182</v>
      </c>
      <c r="P174" s="202" t="s">
        <v>604</v>
      </c>
      <c r="Q174" s="202" t="s">
        <v>182</v>
      </c>
      <c r="R174" s="202" t="s">
        <v>182</v>
      </c>
      <c r="S174" s="202" t="s">
        <v>182</v>
      </c>
      <c r="T174" s="202" t="s">
        <v>182</v>
      </c>
      <c r="U174" s="202" t="s">
        <v>182</v>
      </c>
      <c r="V174" s="202" t="s">
        <v>182</v>
      </c>
      <c r="W174" s="202" t="s">
        <v>182</v>
      </c>
      <c r="X174" s="202" t="s">
        <v>182</v>
      </c>
      <c r="Y174" s="202" t="s">
        <v>182</v>
      </c>
      <c r="Z174" s="202" t="s">
        <v>182</v>
      </c>
      <c r="AA174" s="202" t="s">
        <v>182</v>
      </c>
      <c r="AB174" s="202" t="s">
        <v>182</v>
      </c>
      <c r="AC174" s="202" t="s">
        <v>182</v>
      </c>
      <c r="AD174" s="202" t="s">
        <v>182</v>
      </c>
      <c r="AE174" s="202" t="s">
        <v>182</v>
      </c>
      <c r="AF174" s="202" t="s">
        <v>182</v>
      </c>
      <c r="AG174" s="202" t="s">
        <v>182</v>
      </c>
      <c r="AH174" s="202" t="s">
        <v>182</v>
      </c>
      <c r="AI174" s="202" t="s">
        <v>182</v>
      </c>
      <c r="AJ174" s="202" t="s">
        <v>182</v>
      </c>
      <c r="AK174" s="202" t="s">
        <v>182</v>
      </c>
      <c r="AL174" s="202" t="s">
        <v>182</v>
      </c>
      <c r="AM174" s="202" t="s">
        <v>182</v>
      </c>
      <c r="AN174" s="202" t="s">
        <v>182</v>
      </c>
      <c r="AO174" s="202" t="s">
        <v>182</v>
      </c>
      <c r="AP174" s="202" t="s">
        <v>182</v>
      </c>
      <c r="AQ174" s="202" t="s">
        <v>182</v>
      </c>
      <c r="AR174" s="202" t="s">
        <v>182</v>
      </c>
    </row>
  </sheetData>
  <sheetProtection password="A38F" sheet="1" objects="1" scenarios="1" selectLockedCells="1" selectUnlockedCell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47"/>
  <sheetViews>
    <sheetView showGridLines="0" rightToLeft="1" workbookViewId="0">
      <selection activeCell="J12" sqref="J12"/>
    </sheetView>
  </sheetViews>
  <sheetFormatPr defaultColWidth="9" defaultRowHeight="15"/>
  <cols>
    <col min="1" max="2" width="5.125" style="1" customWidth="1"/>
    <col min="3" max="3" width="4.125" style="1" customWidth="1"/>
    <col min="4" max="4" width="8" style="78" customWidth="1"/>
    <col min="5" max="5" width="7.125" style="78" customWidth="1"/>
    <col min="6" max="6" width="4.75" style="78" customWidth="1"/>
    <col min="7" max="7" width="5.375" style="78" customWidth="1"/>
    <col min="8" max="8" width="5.25" style="1" customWidth="1"/>
    <col min="9" max="9" width="9.125" style="1" customWidth="1"/>
    <col min="10" max="10" width="5" style="1" customWidth="1"/>
    <col min="11" max="11" width="3.875" style="1" customWidth="1"/>
    <col min="12" max="12" width="9.25" style="78" customWidth="1"/>
    <col min="13" max="13" width="6" style="78" customWidth="1"/>
    <col min="14" max="14" width="7.125" style="78" customWidth="1"/>
    <col min="15" max="16" width="4.375" style="1" customWidth="1"/>
    <col min="17" max="17" width="4" style="1" customWidth="1"/>
    <col min="18" max="19" width="9" style="1"/>
    <col min="20" max="20" width="6" style="1" customWidth="1"/>
    <col min="21" max="21" width="6" style="41" hidden="1" customWidth="1"/>
    <col min="22" max="22" width="6" style="1" hidden="1" customWidth="1"/>
    <col min="23" max="16384" width="9" style="1"/>
  </cols>
  <sheetData>
    <row r="1" spans="1:22" ht="19.5" customHeight="1" thickBot="1">
      <c r="A1" s="327">
        <f ca="1">NOW()</f>
        <v>43815.829492824072</v>
      </c>
      <c r="B1" s="327"/>
      <c r="C1" s="327"/>
      <c r="D1" s="327"/>
      <c r="E1" s="325" t="s">
        <v>994</v>
      </c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</row>
    <row r="2" spans="1:22" ht="17.25" customHeight="1">
      <c r="A2" s="328" t="s">
        <v>965</v>
      </c>
      <c r="B2" s="329"/>
      <c r="C2" s="330">
        <f>'إختيار المقررات'!D1</f>
        <v>0</v>
      </c>
      <c r="D2" s="330"/>
      <c r="E2" s="331" t="s">
        <v>3</v>
      </c>
      <c r="F2" s="331"/>
      <c r="G2" s="332" t="e">
        <f>'إختيار المقررات'!J1</f>
        <v>#N/A</v>
      </c>
      <c r="H2" s="332"/>
      <c r="I2" s="332"/>
      <c r="J2" s="337" t="s">
        <v>4</v>
      </c>
      <c r="K2" s="337"/>
      <c r="L2" s="333" t="b">
        <f>'إختيار المقررات'!P1</f>
        <v>0</v>
      </c>
      <c r="M2" s="333"/>
      <c r="N2" s="191" t="s">
        <v>5</v>
      </c>
      <c r="O2" s="333" t="b">
        <f>'إختيار المقررات'!V1</f>
        <v>0</v>
      </c>
      <c r="P2" s="333"/>
      <c r="Q2" s="334"/>
    </row>
    <row r="3" spans="1:22" ht="17.25" customHeight="1">
      <c r="A3" s="339" t="s">
        <v>966</v>
      </c>
      <c r="B3" s="340"/>
      <c r="C3" s="335" t="e">
        <f>'إختيار المقررات'!D2</f>
        <v>#N/A</v>
      </c>
      <c r="D3" s="335"/>
      <c r="E3" s="343">
        <f>'إدخال البيانات'!E4</f>
        <v>0</v>
      </c>
      <c r="F3" s="343"/>
      <c r="G3" s="338" t="s">
        <v>335</v>
      </c>
      <c r="H3" s="338"/>
      <c r="I3" s="342">
        <f>'إدخال البيانات'!D4</f>
        <v>0</v>
      </c>
      <c r="J3" s="342"/>
      <c r="K3" s="342"/>
      <c r="L3" s="192" t="s">
        <v>334</v>
      </c>
      <c r="M3" s="341" t="str">
        <f>'إدخال البيانات'!C4</f>
        <v/>
      </c>
      <c r="N3" s="341"/>
      <c r="O3" s="341"/>
      <c r="P3" s="347" t="s">
        <v>336</v>
      </c>
      <c r="Q3" s="348"/>
    </row>
    <row r="4" spans="1:22" ht="18.75" customHeight="1">
      <c r="A4" s="339" t="s">
        <v>967</v>
      </c>
      <c r="B4" s="340"/>
      <c r="C4" s="345" t="b">
        <f>'إختيار المقررات'!D3</f>
        <v>0</v>
      </c>
      <c r="D4" s="345"/>
      <c r="E4" s="344" t="s">
        <v>973</v>
      </c>
      <c r="F4" s="344"/>
      <c r="G4" s="336" t="b">
        <f>'إختيار المقررات'!AB1</f>
        <v>0</v>
      </c>
      <c r="H4" s="336"/>
      <c r="I4" s="193" t="s">
        <v>979</v>
      </c>
      <c r="J4" s="345" t="b">
        <f>'إختيار المقررات'!AH1</f>
        <v>0</v>
      </c>
      <c r="K4" s="345"/>
      <c r="L4" s="345"/>
      <c r="M4" s="335">
        <f>'إدخال البيانات'!F4</f>
        <v>0</v>
      </c>
      <c r="N4" s="335"/>
      <c r="O4" s="335"/>
      <c r="P4" s="338" t="s">
        <v>337</v>
      </c>
      <c r="Q4" s="346"/>
    </row>
    <row r="5" spans="1:22" ht="18.75" customHeight="1">
      <c r="A5" s="350" t="s">
        <v>968</v>
      </c>
      <c r="B5" s="351"/>
      <c r="C5" s="352" t="b">
        <f>'إختيار المقررات'!J3</f>
        <v>0</v>
      </c>
      <c r="D5" s="352"/>
      <c r="E5" s="359" t="s">
        <v>974</v>
      </c>
      <c r="F5" s="359"/>
      <c r="G5" s="353">
        <f>'إدخال البيانات'!F6</f>
        <v>0</v>
      </c>
      <c r="H5" s="354"/>
      <c r="I5" s="194" t="s">
        <v>980</v>
      </c>
      <c r="J5" s="354">
        <f>'إدخال البيانات'!D6</f>
        <v>0</v>
      </c>
      <c r="K5" s="354"/>
      <c r="L5" s="354"/>
      <c r="M5" s="349" t="s">
        <v>982</v>
      </c>
      <c r="N5" s="349"/>
      <c r="O5" s="352" t="b">
        <f>'إختيار المقررات'!V3</f>
        <v>0</v>
      </c>
      <c r="P5" s="352"/>
      <c r="Q5" s="355"/>
    </row>
    <row r="6" spans="1:22" ht="18.75" customHeight="1">
      <c r="A6" s="356" t="s">
        <v>969</v>
      </c>
      <c r="B6" s="357"/>
      <c r="C6" s="345">
        <f>'إدخال البيانات'!B10</f>
        <v>0</v>
      </c>
      <c r="D6" s="345"/>
      <c r="E6" s="344" t="s">
        <v>975</v>
      </c>
      <c r="F6" s="344"/>
      <c r="G6" s="345" t="b">
        <f>'إختيار المقررات'!D4</f>
        <v>0</v>
      </c>
      <c r="H6" s="345"/>
      <c r="I6" s="195" t="s">
        <v>981</v>
      </c>
      <c r="J6" s="354" t="b">
        <f>'إختيار المقررات'!P4</f>
        <v>0</v>
      </c>
      <c r="K6" s="354"/>
      <c r="L6" s="354"/>
      <c r="M6" s="344" t="s">
        <v>983</v>
      </c>
      <c r="N6" s="344"/>
      <c r="O6" s="345" t="b">
        <f>'إختيار المقررات'!J4</f>
        <v>0</v>
      </c>
      <c r="P6" s="345"/>
      <c r="Q6" s="358"/>
    </row>
    <row r="7" spans="1:22" ht="19.5" thickBot="1">
      <c r="A7" s="365" t="s">
        <v>970</v>
      </c>
      <c r="B7" s="366"/>
      <c r="C7" s="360">
        <f>'إدخال البيانات'!A10</f>
        <v>0</v>
      </c>
      <c r="D7" s="361"/>
      <c r="E7" s="367" t="s">
        <v>976</v>
      </c>
      <c r="F7" s="367"/>
      <c r="G7" s="368">
        <f>'إدخال البيانات'!F8</f>
        <v>0</v>
      </c>
      <c r="H7" s="369"/>
      <c r="I7" s="196" t="s">
        <v>179</v>
      </c>
      <c r="J7" s="370">
        <f>'إدخال البيانات'!E8</f>
        <v>0</v>
      </c>
      <c r="K7" s="370"/>
      <c r="L7" s="370"/>
      <c r="M7" s="370"/>
      <c r="N7" s="370"/>
      <c r="O7" s="370"/>
      <c r="P7" s="370"/>
      <c r="Q7" s="371"/>
    </row>
    <row r="8" spans="1:22" ht="19.5" thickTop="1">
      <c r="A8" s="375" t="s">
        <v>971</v>
      </c>
      <c r="B8" s="376"/>
      <c r="C8" s="420" t="e">
        <f>'إختيار المقررات'!D5</f>
        <v>#N/A</v>
      </c>
      <c r="D8" s="420"/>
      <c r="E8" s="377" t="s">
        <v>977</v>
      </c>
      <c r="F8" s="377"/>
      <c r="G8" s="378" t="e">
        <f>'إختيار المقررات'!J5</f>
        <v>#N/A</v>
      </c>
      <c r="H8" s="378"/>
      <c r="I8" s="378"/>
      <c r="J8" s="378"/>
      <c r="K8" s="378"/>
      <c r="L8" s="378"/>
      <c r="M8" s="416" t="s">
        <v>984</v>
      </c>
      <c r="N8" s="416"/>
      <c r="O8" s="421" t="e">
        <f>'إختيار المقررات'!AB5</f>
        <v>#N/A</v>
      </c>
      <c r="P8" s="421"/>
      <c r="Q8" s="422"/>
    </row>
    <row r="9" spans="1:22" ht="19.5" thickBot="1">
      <c r="A9" s="417" t="s">
        <v>972</v>
      </c>
      <c r="B9" s="418"/>
      <c r="C9" s="423" t="e">
        <f>'إختيار المقررات'!D6</f>
        <v>#N/A</v>
      </c>
      <c r="D9" s="423"/>
      <c r="E9" s="379" t="s">
        <v>978</v>
      </c>
      <c r="F9" s="379"/>
      <c r="G9" s="380" t="e">
        <f>'إختيار المقررات'!V5</f>
        <v>#N/A</v>
      </c>
      <c r="H9" s="380"/>
      <c r="I9" s="380"/>
      <c r="J9" s="380"/>
      <c r="K9" s="380"/>
      <c r="L9" s="380"/>
      <c r="M9" s="419" t="s">
        <v>985</v>
      </c>
      <c r="N9" s="419"/>
      <c r="O9" s="424" t="e">
        <f>'إختيار المقررات'!AH5</f>
        <v>#N/A</v>
      </c>
      <c r="P9" s="424"/>
      <c r="Q9" s="425"/>
    </row>
    <row r="10" spans="1:22" ht="26.25" customHeight="1">
      <c r="A10" s="362" t="s">
        <v>991</v>
      </c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2"/>
    </row>
    <row r="11" spans="1:22" ht="27" customHeight="1" thickBot="1">
      <c r="A11" s="363"/>
      <c r="B11" s="363"/>
      <c r="C11" s="363"/>
      <c r="D11" s="363"/>
      <c r="E11" s="363"/>
      <c r="F11" s="363"/>
      <c r="G11" s="363"/>
      <c r="H11" s="363"/>
      <c r="I11" s="363"/>
      <c r="J11" s="363"/>
      <c r="K11" s="363"/>
      <c r="L11" s="363"/>
      <c r="M11" s="363"/>
      <c r="N11" s="363"/>
      <c r="O11" s="363"/>
      <c r="P11" s="363"/>
      <c r="Q11" s="363"/>
      <c r="R11" s="48"/>
      <c r="S11" s="48"/>
      <c r="T11" s="48"/>
    </row>
    <row r="12" spans="1:22" ht="22.5" customHeight="1" thickBot="1">
      <c r="A12" s="49"/>
      <c r="B12" s="188" t="s">
        <v>28</v>
      </c>
      <c r="C12" s="426" t="s">
        <v>877</v>
      </c>
      <c r="D12" s="427"/>
      <c r="E12" s="427"/>
      <c r="F12" s="427"/>
      <c r="G12" s="427"/>
      <c r="H12" s="428"/>
      <c r="I12" s="49"/>
      <c r="J12" s="210" t="s">
        <v>28</v>
      </c>
      <c r="K12" s="364" t="s">
        <v>876</v>
      </c>
      <c r="L12" s="364"/>
      <c r="M12" s="364"/>
      <c r="N12" s="364"/>
      <c r="O12" s="211" t="s">
        <v>9</v>
      </c>
      <c r="P12" s="212" t="s">
        <v>964</v>
      </c>
      <c r="Q12" s="50"/>
      <c r="R12" s="51"/>
      <c r="S12" s="51"/>
      <c r="T12" s="52"/>
      <c r="U12" s="163" t="str">
        <f>IFERROR(SMALL('إختيار المقررات'!$N$8:$N$20,'إختيار المقررات'!BL5),"")</f>
        <v/>
      </c>
      <c r="V12" s="1" t="str">
        <f>IFERROR(SMALL('إختيار المقررات'!$BK$6:$BK$52,'إختيار المقررات'!BL5),"")</f>
        <v/>
      </c>
    </row>
    <row r="13" spans="1:22" ht="22.5" customHeight="1">
      <c r="A13" s="53" t="str">
        <f>IF('إختيار المقررات'!BZ25&lt;2,"",U12)</f>
        <v/>
      </c>
      <c r="B13" s="185" t="str">
        <f>IFERROR(VLOOKUP(A13,'إختيار المقررات'!$BL$5:$BM$42,2,0),"")</f>
        <v/>
      </c>
      <c r="C13" s="383" t="str">
        <f>IFERROR(VLOOKUP(A13,'إختيار المقررات'!$BL$5:$BN$52,3,0),"")</f>
        <v/>
      </c>
      <c r="D13" s="383"/>
      <c r="E13" s="383"/>
      <c r="F13" s="383"/>
      <c r="G13" s="186" t="str">
        <f>IFERROR(VLOOKUP(C13,'إختيار المقررات'!$R$8:$AA$17,9,0),"")</f>
        <v/>
      </c>
      <c r="H13" s="187" t="str">
        <f>IFERROR(IF(VLOOKUP(C13,'إختيار المقررات'!$R$8:$AA$17,10,0)=0,"",VLOOKUP(C13,'إختيار المقررات'!$R$8:$AA$17,10,0)),"")</f>
        <v/>
      </c>
      <c r="I13" s="56" t="str">
        <f>V12</f>
        <v/>
      </c>
      <c r="J13" s="185" t="str">
        <f>IFERROR(VLOOKUP(I13,'إختيار المقررات'!$BL$5:$BM$42,2,0),"")</f>
        <v/>
      </c>
      <c r="K13" s="383" t="str">
        <f>IFERROR(VLOOKUP(I13,'إختيار المقررات'!$BL$5:$BN$52,3,0),"")</f>
        <v/>
      </c>
      <c r="L13" s="383"/>
      <c r="M13" s="383"/>
      <c r="N13" s="383"/>
      <c r="O13" s="208" t="str">
        <f>IFERROR(VLOOKUP(I13,'إختيار المقررات'!$BL$5:$BP$52,4,0),"")</f>
        <v/>
      </c>
      <c r="P13" s="209" t="str">
        <f>IFERROR(VLOOKUP(I13,'إختيار المقررات'!$BL$5:$BP$52,5,0),"")</f>
        <v/>
      </c>
      <c r="Q13" s="57"/>
      <c r="R13" s="58"/>
      <c r="S13" s="59"/>
      <c r="T13" s="58"/>
      <c r="U13" s="163" t="str">
        <f>IFERROR(SMALL('إختيار المقررات'!$N$8:$N$20,'إختيار المقررات'!BL6),"")</f>
        <v/>
      </c>
      <c r="V13" s="1" t="str">
        <f>IFERROR(SMALL('إختيار المقررات'!$BK$6:$BK$52,'إختيار المقررات'!BL6),"")</f>
        <v/>
      </c>
    </row>
    <row r="14" spans="1:22" ht="22.5" customHeight="1">
      <c r="A14" s="53" t="str">
        <f t="shared" ref="A14:A20" si="0">U13</f>
        <v/>
      </c>
      <c r="B14" s="54" t="str">
        <f>IFERROR(VLOOKUP(A14,'إختيار المقررات'!$BL$5:$BM$42,2,0),"")</f>
        <v/>
      </c>
      <c r="C14" s="326" t="str">
        <f>IFERROR(VLOOKUP(A14,'إختيار المقررات'!$BL$5:$BN$52,3,0),"")</f>
        <v/>
      </c>
      <c r="D14" s="326"/>
      <c r="E14" s="326"/>
      <c r="F14" s="326"/>
      <c r="G14" s="55" t="str">
        <f>IFERROR(VLOOKUP(C14,'إختيار المقررات'!$R$8:$AA$17,9,0),"")</f>
        <v/>
      </c>
      <c r="H14" s="187" t="str">
        <f>IFERROR(IF(VLOOKUP(C14,'إختيار المقررات'!$R$8:$AA$17,10,0)=0,"",VLOOKUP(C14,'إختيار المقررات'!$R$8:$AA$17,10,0)),"")</f>
        <v/>
      </c>
      <c r="I14" s="56" t="str">
        <f t="shared" ref="I14:I22" si="1">V13</f>
        <v/>
      </c>
      <c r="J14" s="54" t="str">
        <f>IFERROR(VLOOKUP(I14,'إختيار المقررات'!$BL$5:$BM$42,2,0),"")</f>
        <v/>
      </c>
      <c r="K14" s="326" t="str">
        <f>IFERROR(VLOOKUP(I14,'إختيار المقررات'!$BL$5:$BN$52,3,0),"")</f>
        <v/>
      </c>
      <c r="L14" s="326"/>
      <c r="M14" s="326"/>
      <c r="N14" s="326"/>
      <c r="O14" s="203" t="str">
        <f>IFERROR(VLOOKUP(I14,'إختيار المقررات'!$BL$5:$BP$52,4,0),"")</f>
        <v/>
      </c>
      <c r="P14" s="204" t="str">
        <f>IFERROR(VLOOKUP(I14,'إختيار المقررات'!$BL$5:$BP$52,5,0),"")</f>
        <v/>
      </c>
      <c r="Q14" s="57"/>
      <c r="R14" s="59"/>
      <c r="S14" s="59"/>
      <c r="T14" s="60"/>
      <c r="U14" s="163" t="str">
        <f>IFERROR(SMALL('إختيار المقررات'!$N$8:$N$20,'إختيار المقررات'!BL7),"")</f>
        <v/>
      </c>
      <c r="V14" s="1" t="str">
        <f>IFERROR(SMALL('إختيار المقررات'!$BK$6:$BK$52,'إختيار المقررات'!BL7),"")</f>
        <v/>
      </c>
    </row>
    <row r="15" spans="1:22" ht="22.5" customHeight="1">
      <c r="A15" s="53" t="str">
        <f t="shared" si="0"/>
        <v/>
      </c>
      <c r="B15" s="54" t="str">
        <f>IFERROR(VLOOKUP(A15,'إختيار المقررات'!$BL$5:$BM$42,2,0),"")</f>
        <v/>
      </c>
      <c r="C15" s="326" t="str">
        <f>IFERROR(VLOOKUP(A15,'إختيار المقررات'!$BL$5:$BN$52,3,0),"")</f>
        <v/>
      </c>
      <c r="D15" s="326"/>
      <c r="E15" s="326"/>
      <c r="F15" s="326"/>
      <c r="G15" s="55" t="str">
        <f>IFERROR(VLOOKUP(C15,'إختيار المقررات'!$R$8:$AA$17,9,0),"")</f>
        <v/>
      </c>
      <c r="H15" s="187" t="str">
        <f>IFERROR(IF(VLOOKUP(C15,'إختيار المقررات'!$R$8:$AA$17,10,0)=0,"",VLOOKUP(C15,'إختيار المقررات'!$R$8:$AA$17,10,0)),"")</f>
        <v/>
      </c>
      <c r="I15" s="56" t="str">
        <f t="shared" si="1"/>
        <v/>
      </c>
      <c r="J15" s="54" t="str">
        <f>IFERROR(VLOOKUP(I15,'إختيار المقررات'!$BL$5:$BM$42,2,0),"")</f>
        <v/>
      </c>
      <c r="K15" s="326" t="str">
        <f>IFERROR(VLOOKUP(I15,'إختيار المقررات'!$BL$5:$BN$52,3,0),"")</f>
        <v/>
      </c>
      <c r="L15" s="326"/>
      <c r="M15" s="326"/>
      <c r="N15" s="326"/>
      <c r="O15" s="203" t="str">
        <f>IFERROR(VLOOKUP(I15,'إختيار المقررات'!$BL$5:$BP$52,4,0),"")</f>
        <v/>
      </c>
      <c r="P15" s="204" t="str">
        <f>IFERROR(VLOOKUP(I15,'إختيار المقررات'!$BL$5:$BP$52,5,0),"")</f>
        <v/>
      </c>
      <c r="Q15" s="57"/>
      <c r="R15" s="59"/>
      <c r="S15" s="59"/>
      <c r="T15" s="60"/>
      <c r="U15" s="163" t="str">
        <f>IFERROR(SMALL('إختيار المقررات'!$N$8:$N$20,'إختيار المقررات'!BL8),"")</f>
        <v/>
      </c>
      <c r="V15" s="1" t="str">
        <f>IFERROR(SMALL('إختيار المقررات'!$BK$6:$BK$52,'إختيار المقررات'!BL8),"")</f>
        <v/>
      </c>
    </row>
    <row r="16" spans="1:22" ht="22.5" customHeight="1">
      <c r="A16" s="53" t="str">
        <f t="shared" si="0"/>
        <v/>
      </c>
      <c r="B16" s="54" t="str">
        <f>IFERROR(VLOOKUP(A16,'إختيار المقررات'!$BL$5:$BM$42,2,0),"")</f>
        <v/>
      </c>
      <c r="C16" s="326" t="str">
        <f>IFERROR(VLOOKUP(A16,'إختيار المقررات'!$BL$5:$BN$52,3,0),"")</f>
        <v/>
      </c>
      <c r="D16" s="326"/>
      <c r="E16" s="326"/>
      <c r="F16" s="326"/>
      <c r="G16" s="55" t="str">
        <f>IFERROR(VLOOKUP(C16,'إختيار المقررات'!$R$8:$AA$17,9,0),"")</f>
        <v/>
      </c>
      <c r="H16" s="187" t="str">
        <f>IFERROR(IF(VLOOKUP(C16,'إختيار المقررات'!$R$8:$AA$17,10,0)=0,"",VLOOKUP(C16,'إختيار المقررات'!$R$8:$AA$17,10,0)),"")</f>
        <v/>
      </c>
      <c r="I16" s="56" t="str">
        <f t="shared" si="1"/>
        <v/>
      </c>
      <c r="J16" s="54" t="str">
        <f>IFERROR(VLOOKUP(I16,'إختيار المقررات'!$BL$5:$BM$42,2,0),"")</f>
        <v/>
      </c>
      <c r="K16" s="326" t="str">
        <f>IFERROR(VLOOKUP(I16,'إختيار المقررات'!$BL$5:$BN$52,3,0),"")</f>
        <v/>
      </c>
      <c r="L16" s="326"/>
      <c r="M16" s="326"/>
      <c r="N16" s="326"/>
      <c r="O16" s="203" t="str">
        <f>IFERROR(VLOOKUP(I16,'إختيار المقررات'!$BL$5:$BP$52,4,0),"")</f>
        <v/>
      </c>
      <c r="P16" s="204" t="str">
        <f>IFERROR(VLOOKUP(I16,'إختيار المقررات'!$BL$5:$BP$52,5,0),"")</f>
        <v/>
      </c>
      <c r="Q16" s="57"/>
      <c r="R16" s="59"/>
      <c r="S16" s="59"/>
      <c r="T16" s="60"/>
      <c r="U16" s="163" t="str">
        <f>IFERROR(SMALL('إختيار المقررات'!$N$8:$N$20,'إختيار المقررات'!BL9),"")</f>
        <v/>
      </c>
      <c r="V16" s="1" t="str">
        <f>IFERROR(SMALL('إختيار المقررات'!$BK$6:$BK$52,'إختيار المقررات'!BL9),"")</f>
        <v/>
      </c>
    </row>
    <row r="17" spans="1:22" ht="22.5" customHeight="1">
      <c r="A17" s="53" t="str">
        <f t="shared" si="0"/>
        <v/>
      </c>
      <c r="B17" s="54" t="str">
        <f>IFERROR(VLOOKUP(A17,'إختيار المقررات'!$BL$5:$BM$42,2,0),"")</f>
        <v/>
      </c>
      <c r="C17" s="326" t="str">
        <f>IFERROR(VLOOKUP(A17,'إختيار المقررات'!$BL$5:$BN$52,3,0),"")</f>
        <v/>
      </c>
      <c r="D17" s="326"/>
      <c r="E17" s="326"/>
      <c r="F17" s="326"/>
      <c r="G17" s="55" t="str">
        <f>IFERROR(VLOOKUP(C17,'إختيار المقررات'!$R$8:$AA$17,9,0),"")</f>
        <v/>
      </c>
      <c r="H17" s="187" t="str">
        <f>IFERROR(IF(VLOOKUP(C17,'إختيار المقررات'!$R$8:$AA$17,10,0)=0,"",VLOOKUP(C17,'إختيار المقررات'!$R$8:$AA$17,10,0)),"")</f>
        <v/>
      </c>
      <c r="I17" s="56" t="str">
        <f t="shared" si="1"/>
        <v/>
      </c>
      <c r="J17" s="54" t="str">
        <f>IFERROR(VLOOKUP(I17,'إختيار المقررات'!$BL$5:$BM$42,2,0),"")</f>
        <v/>
      </c>
      <c r="K17" s="326" t="str">
        <f>IFERROR(VLOOKUP(I17,'إختيار المقررات'!$BL$5:$BN$52,3,0),"")</f>
        <v/>
      </c>
      <c r="L17" s="326"/>
      <c r="M17" s="326"/>
      <c r="N17" s="326"/>
      <c r="O17" s="203" t="str">
        <f>IFERROR(VLOOKUP(I17,'إختيار المقررات'!$BL$5:$BP$52,4,0),"")</f>
        <v/>
      </c>
      <c r="P17" s="204" t="str">
        <f>IFERROR(VLOOKUP(I17,'إختيار المقررات'!$BL$5:$BP$52,5,0),"")</f>
        <v/>
      </c>
      <c r="Q17" s="57"/>
      <c r="R17" s="59"/>
      <c r="S17" s="59"/>
      <c r="T17" s="60"/>
      <c r="U17" s="163" t="str">
        <f>IFERROR(SMALL('إختيار المقررات'!$N$8:$N$20,'إختيار المقررات'!BL10),"")</f>
        <v/>
      </c>
      <c r="V17" s="1" t="str">
        <f>IFERROR(SMALL('إختيار المقررات'!$BK$6:$BK$52,'إختيار المقررات'!BL10),"")</f>
        <v/>
      </c>
    </row>
    <row r="18" spans="1:22" ht="22.5" customHeight="1">
      <c r="A18" s="53" t="str">
        <f t="shared" si="0"/>
        <v/>
      </c>
      <c r="B18" s="54" t="str">
        <f>IFERROR(VLOOKUP(A18,'إختيار المقررات'!$BL$5:$BM$42,2,0),"")</f>
        <v/>
      </c>
      <c r="C18" s="326" t="str">
        <f>IFERROR(VLOOKUP(A18,'إختيار المقررات'!$BL$5:$BN$52,3,0),"")</f>
        <v/>
      </c>
      <c r="D18" s="326"/>
      <c r="E18" s="326"/>
      <c r="F18" s="326"/>
      <c r="G18" s="55" t="str">
        <f>IFERROR(VLOOKUP(C18,'إختيار المقررات'!$R$8:$AA$17,9,0),"")</f>
        <v/>
      </c>
      <c r="H18" s="187" t="str">
        <f>IFERROR(IF(VLOOKUP(C18,'إختيار المقررات'!$R$8:$AA$17,10,0)=0,"",VLOOKUP(C18,'إختيار المقررات'!$R$8:$AA$17,10,0)),"")</f>
        <v/>
      </c>
      <c r="I18" s="56" t="str">
        <f t="shared" si="1"/>
        <v/>
      </c>
      <c r="J18" s="54" t="str">
        <f>IFERROR(VLOOKUP(I18,'إختيار المقررات'!$BL$5:$BM$42,2,0),"")</f>
        <v/>
      </c>
      <c r="K18" s="326" t="str">
        <f>IFERROR(VLOOKUP(I18,'إختيار المقررات'!$BL$5:$BN$52,3,0),"")</f>
        <v/>
      </c>
      <c r="L18" s="326"/>
      <c r="M18" s="326"/>
      <c r="N18" s="326"/>
      <c r="O18" s="203" t="str">
        <f>IFERROR(VLOOKUP(I18,'إختيار المقررات'!$BL$5:$BP$52,4,0),"")</f>
        <v/>
      </c>
      <c r="P18" s="204" t="str">
        <f>IFERROR(VLOOKUP(I18,'إختيار المقررات'!$BL$5:$BP$52,5,0),"")</f>
        <v/>
      </c>
      <c r="Q18" s="57"/>
      <c r="R18" s="59"/>
      <c r="S18" s="59"/>
      <c r="T18" s="60"/>
      <c r="U18" s="163" t="str">
        <f>IFERROR(SMALL('إختيار المقررات'!$N$8:$N$20,'إختيار المقررات'!BL11),"")</f>
        <v/>
      </c>
      <c r="V18" s="1" t="str">
        <f>IFERROR(SMALL('إختيار المقررات'!$BK$6:$BK$52,'إختيار المقررات'!BL11),"")</f>
        <v/>
      </c>
    </row>
    <row r="19" spans="1:22" s="61" customFormat="1" ht="22.5" customHeight="1">
      <c r="A19" s="53" t="str">
        <f t="shared" si="0"/>
        <v/>
      </c>
      <c r="B19" s="54" t="str">
        <f>IFERROR(VLOOKUP(A19,'إختيار المقررات'!$BL$5:$BM$42,2,0),"")</f>
        <v/>
      </c>
      <c r="C19" s="326" t="str">
        <f>IFERROR(VLOOKUP(A19,'إختيار المقررات'!$BL$5:$BN$52,3,0),"")</f>
        <v/>
      </c>
      <c r="D19" s="326"/>
      <c r="E19" s="326"/>
      <c r="F19" s="326"/>
      <c r="G19" s="55" t="str">
        <f>IFERROR(VLOOKUP(C19,'إختيار المقررات'!$R$8:$AA$17,9,0),"")</f>
        <v/>
      </c>
      <c r="H19" s="187" t="str">
        <f>IFERROR(IF(VLOOKUP(C19,'إختيار المقررات'!$R$8:$AA$17,10,0)=0,"",VLOOKUP(C19,'إختيار المقررات'!$R$8:$AA$17,10,0)),"")</f>
        <v/>
      </c>
      <c r="I19" s="56" t="str">
        <f t="shared" si="1"/>
        <v/>
      </c>
      <c r="J19" s="54" t="str">
        <f>IFERROR(VLOOKUP(I19,'إختيار المقررات'!$BL$5:$BM$42,2,0),"")</f>
        <v/>
      </c>
      <c r="K19" s="326" t="str">
        <f>IFERROR(VLOOKUP(I19,'إختيار المقررات'!$BL$5:$BN$52,3,0),"")</f>
        <v/>
      </c>
      <c r="L19" s="326"/>
      <c r="M19" s="326"/>
      <c r="N19" s="326"/>
      <c r="O19" s="203" t="str">
        <f>IFERROR(VLOOKUP(I19,'إختيار المقررات'!$BL$5:$BP$52,4,0),"")</f>
        <v/>
      </c>
      <c r="P19" s="204" t="str">
        <f>IFERROR(VLOOKUP(I19,'إختيار المقررات'!$BL$5:$BP$52,5,0),"")</f>
        <v/>
      </c>
      <c r="Q19" s="57"/>
      <c r="R19" s="59"/>
      <c r="S19" s="59"/>
      <c r="T19" s="60"/>
      <c r="U19" s="163" t="str">
        <f>IFERROR(SMALL('إختيار المقررات'!$N$8:$N$20,'إختيار المقررات'!BL12),"")</f>
        <v/>
      </c>
      <c r="V19" s="1" t="str">
        <f>IFERROR(SMALL('إختيار المقررات'!$BK$6:$BK$52,'إختيار المقررات'!BL12),"")</f>
        <v/>
      </c>
    </row>
    <row r="20" spans="1:22" s="61" customFormat="1" ht="22.5" customHeight="1">
      <c r="A20" s="53" t="str">
        <f t="shared" si="0"/>
        <v/>
      </c>
      <c r="B20" s="54" t="str">
        <f>IFERROR(VLOOKUP(A20,'إختيار المقررات'!$BL$5:$BM$42,2,0),"")</f>
        <v/>
      </c>
      <c r="C20" s="326" t="str">
        <f>IFERROR(VLOOKUP(A20,'إختيار المقررات'!$BL$5:$BN$52,3,0),"")</f>
        <v/>
      </c>
      <c r="D20" s="326"/>
      <c r="E20" s="326"/>
      <c r="F20" s="326"/>
      <c r="G20" s="55" t="str">
        <f>IFERROR(VLOOKUP(C20,'إختيار المقررات'!$R$8:$AA$17,9,0),"")</f>
        <v/>
      </c>
      <c r="H20" s="187" t="str">
        <f>IFERROR(IF(VLOOKUP(C20,'إختيار المقررات'!$R$8:$AA$17,10,0)=0,"",VLOOKUP(C20,'إختيار المقررات'!$R$8:$AA$17,10,0)),"")</f>
        <v/>
      </c>
      <c r="I20" s="56" t="str">
        <f t="shared" si="1"/>
        <v/>
      </c>
      <c r="J20" s="54" t="str">
        <f>IFERROR(VLOOKUP(I20,'إختيار المقررات'!$BL$5:$BM$42,2,0),"")</f>
        <v/>
      </c>
      <c r="K20" s="326" t="str">
        <f>IFERROR(VLOOKUP(I20,'إختيار المقررات'!$BL$5:$BN$52,3,0),"")</f>
        <v/>
      </c>
      <c r="L20" s="326"/>
      <c r="M20" s="326"/>
      <c r="N20" s="326"/>
      <c r="O20" s="203" t="str">
        <f>IFERROR(VLOOKUP(I20,'إختيار المقررات'!$BL$5:$BP$52,4,0),"")</f>
        <v/>
      </c>
      <c r="P20" s="204" t="str">
        <f>IFERROR(VLOOKUP(I20,'إختيار المقررات'!$BL$5:$BP$52,5,0),"")</f>
        <v/>
      </c>
      <c r="Q20" s="57"/>
      <c r="R20" s="62"/>
      <c r="S20" s="62"/>
      <c r="T20" s="35"/>
      <c r="U20" s="163" t="str">
        <f>IFERROR(SMALL('إختيار المقررات'!$N$8:$N$20,'إختيار المقررات'!BL13),"")</f>
        <v/>
      </c>
      <c r="V20" s="1" t="str">
        <f>IFERROR(SMALL('إختيار المقررات'!$BK$6:$BK$52,'إختيار المقررات'!BL13),"")</f>
        <v/>
      </c>
    </row>
    <row r="21" spans="1:22" s="61" customFormat="1" ht="22.5" customHeight="1">
      <c r="A21" s="53"/>
      <c r="B21" s="57"/>
      <c r="C21" s="57"/>
      <c r="D21" s="57"/>
      <c r="E21" s="57"/>
      <c r="F21" s="57"/>
      <c r="G21" s="35"/>
      <c r="H21" s="35"/>
      <c r="I21" s="56" t="str">
        <f t="shared" si="1"/>
        <v/>
      </c>
      <c r="J21" s="54" t="str">
        <f>IFERROR(VLOOKUP(I21,'إختيار المقررات'!$BL$5:$BM$42,2,0),"")</f>
        <v/>
      </c>
      <c r="K21" s="326" t="str">
        <f>IFERROR(VLOOKUP(I21,'إختيار المقررات'!$BL$5:$BN$52,3,0),"")</f>
        <v/>
      </c>
      <c r="L21" s="326"/>
      <c r="M21" s="326"/>
      <c r="N21" s="326"/>
      <c r="O21" s="203" t="str">
        <f>IFERROR(VLOOKUP(I21,'إختيار المقررات'!$BL$5:$BP$52,4,0),"")</f>
        <v/>
      </c>
      <c r="P21" s="204" t="str">
        <f>IFERROR(VLOOKUP(I21,'إختيار المقررات'!$BL$5:$BP$52,5,0),"")</f>
        <v/>
      </c>
      <c r="Q21" s="57"/>
      <c r="R21" s="62"/>
      <c r="S21" s="62"/>
      <c r="T21" s="35"/>
      <c r="U21" s="163" t="str">
        <f>IFERROR(SMALL('إختيار المقررات'!$N$8:$N$20,'إختيار المقررات'!BL14),"")</f>
        <v/>
      </c>
      <c r="V21" s="1" t="str">
        <f>IFERROR(SMALL('إختيار المقررات'!$BK$6:$BK$52,'إختيار المقررات'!BL14),"")</f>
        <v/>
      </c>
    </row>
    <row r="22" spans="1:22" s="61" customFormat="1" ht="22.5" customHeight="1" thickBot="1">
      <c r="A22" s="53"/>
      <c r="B22" s="57"/>
      <c r="C22" s="57"/>
      <c r="D22" s="57"/>
      <c r="E22" s="57"/>
      <c r="F22" s="57"/>
      <c r="G22" s="35"/>
      <c r="H22" s="35"/>
      <c r="I22" s="56" t="str">
        <f t="shared" si="1"/>
        <v/>
      </c>
      <c r="J22" s="205" t="str">
        <f>IFERROR(VLOOKUP(I22,'إختيار المقررات'!$BL$5:$BM$42,2,0),"")</f>
        <v/>
      </c>
      <c r="K22" s="381" t="str">
        <f>IFERROR(VLOOKUP(I22,'إختيار المقررات'!$BL$5:$BN$52,3,0),"")</f>
        <v/>
      </c>
      <c r="L22" s="381"/>
      <c r="M22" s="381"/>
      <c r="N22" s="381"/>
      <c r="O22" s="206" t="str">
        <f>IFERROR(VLOOKUP(I22,'إختيار المقررات'!$BL$5:$BP$52,4,0),"")</f>
        <v/>
      </c>
      <c r="P22" s="207" t="str">
        <f>IFERROR(VLOOKUP(I22,'إختيار المقررات'!$BL$5:$BP$52,5,0),"")</f>
        <v/>
      </c>
      <c r="Q22" s="57"/>
      <c r="R22" s="62"/>
      <c r="S22" s="62"/>
      <c r="T22" s="35"/>
      <c r="U22" s="163" t="str">
        <f>IFERROR(SMALL('إختيار المقررات'!$N$8:$N$20,'إختيار المقررات'!BL15),"")</f>
        <v/>
      </c>
      <c r="V22" s="1" t="str">
        <f>IFERROR(SMALL('إختيار المقررات'!$BK$6:$BK$52,'إختيار المقررات'!BL15),"")</f>
        <v/>
      </c>
    </row>
    <row r="23" spans="1:22" s="61" customFormat="1" ht="3.75" customHeight="1" thickBot="1">
      <c r="A23" s="53"/>
      <c r="B23" s="57"/>
      <c r="C23" s="57"/>
      <c r="D23" s="57"/>
      <c r="E23" s="57"/>
      <c r="F23" s="57"/>
      <c r="G23" s="35"/>
      <c r="H23" s="35"/>
      <c r="I23" s="56"/>
      <c r="J23" s="57"/>
      <c r="K23" s="57"/>
      <c r="L23" s="57"/>
      <c r="M23" s="57"/>
      <c r="N23" s="57"/>
      <c r="O23" s="35"/>
      <c r="P23" s="35"/>
      <c r="Q23" s="57"/>
      <c r="R23" s="62"/>
      <c r="S23" s="62"/>
      <c r="T23" s="35"/>
      <c r="U23" s="163" t="str">
        <f>IFERROR(SMALL('إختيار المقررات'!$N$8:$N$20,'إختيار المقررات'!BL16),"")</f>
        <v/>
      </c>
      <c r="V23" s="1"/>
    </row>
    <row r="24" spans="1:22" ht="33.75" customHeight="1" thickTop="1" thickBot="1">
      <c r="A24" s="433" t="s">
        <v>190</v>
      </c>
      <c r="B24" s="434"/>
      <c r="C24" s="434"/>
      <c r="D24" s="434"/>
      <c r="E24" s="214">
        <f>'إختيار المقررات'!AH14</f>
        <v>0</v>
      </c>
      <c r="F24" s="382" t="s">
        <v>992</v>
      </c>
      <c r="G24" s="382"/>
      <c r="H24" s="382"/>
      <c r="I24" s="382"/>
      <c r="J24" s="382"/>
      <c r="K24" s="382"/>
      <c r="L24" s="382"/>
      <c r="M24" s="382"/>
      <c r="N24" s="382"/>
      <c r="O24" s="382"/>
      <c r="P24" s="382"/>
      <c r="Q24" s="215">
        <f>'إختيار المقررات'!AH15</f>
        <v>0</v>
      </c>
      <c r="R24" s="63"/>
      <c r="U24" s="163" t="str">
        <f>IFERROR(SMALL('إختيار المقررات'!$N$8:$N$20,'إختيار المقررات'!BL17),"")</f>
        <v/>
      </c>
    </row>
    <row r="25" spans="1:22" ht="24.75" customHeight="1" thickTop="1" thickBot="1">
      <c r="A25" s="373" t="s">
        <v>184</v>
      </c>
      <c r="B25" s="374"/>
      <c r="C25" s="374"/>
      <c r="D25" s="374"/>
      <c r="E25" s="372">
        <f>'إختيار المقررات'!J6</f>
        <v>0</v>
      </c>
      <c r="F25" s="372"/>
      <c r="G25" s="372"/>
      <c r="H25" s="372"/>
      <c r="I25" s="372"/>
      <c r="J25" s="372"/>
      <c r="K25" s="217"/>
      <c r="Q25" s="213"/>
      <c r="U25" s="163" t="str">
        <f>IFERROR(SMALL('إختيار المقررات'!$N$8:$N$20,'إختيار المقررات'!BL18),"")</f>
        <v/>
      </c>
    </row>
    <row r="26" spans="1:22" ht="23.25" customHeight="1" thickTop="1">
      <c r="A26" s="431" t="s">
        <v>189</v>
      </c>
      <c r="B26" s="432"/>
      <c r="C26" s="432"/>
      <c r="D26" s="432"/>
      <c r="E26" s="404">
        <f>'إختيار المقررات'!AH9</f>
        <v>1900</v>
      </c>
      <c r="F26" s="404"/>
      <c r="G26" s="216"/>
      <c r="H26" s="405"/>
      <c r="I26" s="405"/>
      <c r="J26" s="34"/>
      <c r="K26" s="33"/>
      <c r="L26" s="406" t="s">
        <v>29</v>
      </c>
      <c r="M26" s="407"/>
      <c r="N26" s="407" t="s">
        <v>30</v>
      </c>
      <c r="O26" s="407"/>
      <c r="P26" s="390" t="s">
        <v>31</v>
      </c>
      <c r="Q26" s="391"/>
      <c r="U26" s="163" t="str">
        <f>IFERROR(SMALL('إختيار المقررات'!$N$8:$N$20,'إختيار المقررات'!BL20),"")</f>
        <v/>
      </c>
    </row>
    <row r="27" spans="1:22" ht="27" customHeight="1" thickBot="1">
      <c r="A27" s="396" t="s">
        <v>23</v>
      </c>
      <c r="B27" s="397"/>
      <c r="C27" s="397"/>
      <c r="D27" s="397"/>
      <c r="E27" s="398">
        <f>'إختيار المقررات'!AH10</f>
        <v>1900</v>
      </c>
      <c r="F27" s="398"/>
      <c r="G27" s="399"/>
      <c r="H27" s="400" t="s">
        <v>21</v>
      </c>
      <c r="I27" s="401"/>
      <c r="J27" s="402" t="str">
        <f>IF('إختيار المقررات'!AH11="نعم","نعم","لا")</f>
        <v>لا</v>
      </c>
      <c r="K27" s="403"/>
      <c r="L27" s="408"/>
      <c r="M27" s="409"/>
      <c r="N27" s="409"/>
      <c r="O27" s="409"/>
      <c r="P27" s="392"/>
      <c r="Q27" s="393"/>
      <c r="U27" s="163" t="str">
        <f>IFERROR(SMALL('إختيار المقررات'!$N$8:$N$20,'إختيار المقررات'!BL21),"")</f>
        <v/>
      </c>
    </row>
    <row r="28" spans="1:22" ht="16.5" customHeight="1" thickTop="1" thickBot="1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410"/>
      <c r="M28" s="411"/>
      <c r="N28" s="411"/>
      <c r="O28" s="411"/>
      <c r="P28" s="394"/>
      <c r="Q28" s="395"/>
    </row>
    <row r="29" spans="1:22" ht="9" customHeight="1" thickTop="1">
      <c r="A29" s="190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49"/>
      <c r="M29" s="49"/>
      <c r="N29" s="49"/>
      <c r="O29" s="64"/>
      <c r="P29" s="64"/>
      <c r="Q29" s="64"/>
      <c r="U29" s="41" t="str">
        <f>IFERROR(SMALL('إختيار المقررات'!$U$20:$U$32,'إختيار المقررات'!V28),"")</f>
        <v/>
      </c>
    </row>
    <row r="30" spans="1:22" ht="16.5" customHeight="1">
      <c r="A30" s="430" t="s">
        <v>993</v>
      </c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U30" s="41" t="str">
        <f>IFERROR(SMALL('إختيار المقررات'!$U$20:$U$32,'إختيار المقررات'!V30),"")</f>
        <v/>
      </c>
    </row>
    <row r="31" spans="1:22" ht="8.25" customHeight="1">
      <c r="A31" s="65"/>
      <c r="B31" s="66"/>
      <c r="C31" s="66"/>
      <c r="D31" s="66"/>
      <c r="E31" s="66"/>
      <c r="F31" s="66"/>
      <c r="G31" s="66"/>
      <c r="H31" s="60"/>
      <c r="I31" s="60"/>
      <c r="J31" s="67"/>
      <c r="K31" s="66"/>
      <c r="L31" s="66"/>
      <c r="M31" s="66"/>
      <c r="N31" s="66"/>
      <c r="O31" s="66"/>
      <c r="P31" s="60"/>
      <c r="Q31" s="60"/>
      <c r="U31" s="41" t="str">
        <f>IFERROR(SMALL('إختيار المقررات'!$U$20:$U$32,'إختيار المقررات'!#REF!),"")</f>
        <v/>
      </c>
    </row>
    <row r="32" spans="1:22" ht="15" customHeight="1">
      <c r="A32" s="68"/>
      <c r="B32" s="68"/>
      <c r="C32" s="68"/>
      <c r="D32" s="69"/>
      <c r="E32" s="69"/>
      <c r="F32" s="69"/>
      <c r="G32" s="69"/>
      <c r="H32" s="68"/>
      <c r="I32" s="68"/>
      <c r="J32" s="68"/>
      <c r="K32" s="68"/>
      <c r="L32" s="69"/>
      <c r="M32" s="69"/>
      <c r="N32" s="69"/>
      <c r="O32" s="68"/>
      <c r="P32" s="68"/>
      <c r="Q32" s="68"/>
      <c r="U32" s="41" t="str">
        <f>IFERROR(SMALL('إختيار المقررات'!$U$20:$U$32,'إختيار المقررات'!V32),"")</f>
        <v/>
      </c>
    </row>
    <row r="33" spans="1:17" ht="16.5" customHeight="1">
      <c r="A33" s="385" t="s">
        <v>32</v>
      </c>
      <c r="B33" s="385"/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/>
    </row>
    <row r="34" spans="1:17" ht="24" customHeight="1">
      <c r="A34" s="413" t="s">
        <v>33</v>
      </c>
      <c r="B34" s="413"/>
      <c r="C34" s="413"/>
      <c r="D34" s="413"/>
      <c r="E34" s="385">
        <f>IF('إختيار المقررات'!AH11="لا",'إختيار المقررات'!AH10,'إختيار المقررات'!AH12)</f>
        <v>1900</v>
      </c>
      <c r="F34" s="385"/>
      <c r="G34" s="413" t="s">
        <v>191</v>
      </c>
      <c r="H34" s="413"/>
      <c r="I34" s="413"/>
      <c r="J34" s="413"/>
      <c r="K34" s="413"/>
      <c r="L34" s="413"/>
      <c r="M34" s="389" t="e">
        <f>G2</f>
        <v>#N/A</v>
      </c>
      <c r="N34" s="389"/>
      <c r="O34" s="389"/>
      <c r="P34" s="389"/>
      <c r="Q34" s="389"/>
    </row>
    <row r="35" spans="1:17" ht="24" customHeight="1">
      <c r="A35" s="413" t="s">
        <v>34</v>
      </c>
      <c r="B35" s="413"/>
      <c r="C35" s="413"/>
      <c r="D35" s="385">
        <f>C2</f>
        <v>0</v>
      </c>
      <c r="E35" s="385"/>
      <c r="F35" s="384" t="s">
        <v>35</v>
      </c>
      <c r="G35" s="384"/>
      <c r="H35" s="384"/>
      <c r="I35" s="384"/>
      <c r="J35" s="384"/>
      <c r="K35" s="384"/>
      <c r="L35" s="384"/>
      <c r="M35" s="384"/>
      <c r="N35" s="384"/>
      <c r="O35" s="384"/>
      <c r="P35" s="384"/>
      <c r="Q35" s="384"/>
    </row>
    <row r="36" spans="1:17" ht="16.5" customHeight="1">
      <c r="A36" s="70"/>
      <c r="B36" s="71"/>
      <c r="C36" s="414"/>
      <c r="D36" s="414"/>
      <c r="E36" s="414"/>
      <c r="F36" s="414"/>
      <c r="G36" s="414"/>
      <c r="H36" s="72"/>
      <c r="I36" s="72"/>
      <c r="J36" s="70"/>
      <c r="K36" s="71"/>
      <c r="L36" s="414"/>
      <c r="M36" s="414"/>
      <c r="N36" s="414"/>
      <c r="O36" s="414"/>
      <c r="P36" s="72"/>
      <c r="Q36" s="72"/>
    </row>
    <row r="37" spans="1:17" ht="16.5" customHeight="1">
      <c r="A37" s="73"/>
      <c r="B37" s="74"/>
      <c r="C37" s="415"/>
      <c r="D37" s="415"/>
      <c r="E37" s="415"/>
      <c r="F37" s="415"/>
      <c r="G37" s="415"/>
      <c r="H37" s="75"/>
      <c r="I37" s="75"/>
      <c r="J37" s="73"/>
      <c r="K37" s="74"/>
      <c r="L37" s="415"/>
      <c r="M37" s="415"/>
      <c r="N37" s="415"/>
      <c r="O37" s="415"/>
      <c r="P37" s="75"/>
      <c r="Q37" s="75"/>
    </row>
    <row r="38" spans="1:17" ht="27.75" customHeight="1">
      <c r="A38" s="412" t="s">
        <v>26</v>
      </c>
      <c r="B38" s="412"/>
      <c r="C38" s="412"/>
      <c r="D38" s="412"/>
      <c r="E38" s="412"/>
      <c r="F38" s="412"/>
      <c r="G38" s="412"/>
      <c r="H38" s="412"/>
      <c r="I38" s="412"/>
      <c r="J38" s="412"/>
      <c r="K38" s="412"/>
      <c r="L38" s="412"/>
      <c r="M38" s="412"/>
      <c r="N38" s="412"/>
      <c r="O38" s="412"/>
      <c r="P38" s="412"/>
      <c r="Q38" s="412"/>
    </row>
    <row r="39" spans="1:17" ht="15.75" customHeight="1">
      <c r="A39" s="429" t="s">
        <v>32</v>
      </c>
      <c r="B39" s="429"/>
      <c r="C39" s="429"/>
      <c r="D39" s="429"/>
      <c r="E39" s="429"/>
      <c r="F39" s="429"/>
      <c r="G39" s="429"/>
      <c r="H39" s="429"/>
      <c r="I39" s="429"/>
      <c r="J39" s="429"/>
      <c r="K39" s="429"/>
      <c r="L39" s="429"/>
      <c r="M39" s="429"/>
      <c r="N39" s="429"/>
      <c r="O39" s="429"/>
      <c r="P39" s="429"/>
      <c r="Q39" s="429"/>
    </row>
    <row r="40" spans="1:17" ht="22.5" customHeight="1">
      <c r="A40" s="384" t="s">
        <v>33</v>
      </c>
      <c r="B40" s="384"/>
      <c r="C40" s="384"/>
      <c r="D40" s="384"/>
      <c r="E40" s="385">
        <f>'إختيار المقررات'!AH13</f>
        <v>0</v>
      </c>
      <c r="F40" s="385"/>
      <c r="G40" s="384" t="s">
        <v>191</v>
      </c>
      <c r="H40" s="384"/>
      <c r="I40" s="384"/>
      <c r="J40" s="384"/>
      <c r="K40" s="384"/>
      <c r="L40" s="386" t="e">
        <f>M34</f>
        <v>#N/A</v>
      </c>
      <c r="M40" s="386"/>
      <c r="N40" s="386"/>
      <c r="O40" s="386"/>
      <c r="P40" s="386"/>
      <c r="Q40" s="76"/>
    </row>
    <row r="41" spans="1:17" ht="22.5" customHeight="1">
      <c r="A41" s="387" t="s">
        <v>34</v>
      </c>
      <c r="B41" s="387"/>
      <c r="C41" s="387"/>
      <c r="D41" s="388">
        <f>D35</f>
        <v>0</v>
      </c>
      <c r="E41" s="388"/>
      <c r="F41" s="77" t="s">
        <v>35</v>
      </c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7" ht="17.25" customHeight="1"/>
    <row r="43" spans="1:17" ht="17.25" customHeight="1">
      <c r="A43" s="58"/>
      <c r="B43" s="58"/>
      <c r="C43" s="58"/>
      <c r="D43" s="79"/>
      <c r="E43" s="79"/>
      <c r="F43" s="79"/>
      <c r="G43" s="79"/>
      <c r="H43" s="58"/>
      <c r="I43" s="58"/>
      <c r="J43" s="58"/>
      <c r="K43" s="58"/>
      <c r="L43" s="79"/>
      <c r="M43" s="79"/>
      <c r="N43" s="79"/>
      <c r="O43" s="58"/>
      <c r="P43" s="58"/>
      <c r="Q43" s="58"/>
    </row>
    <row r="44" spans="1:17" ht="20.25" customHeight="1">
      <c r="A44" s="199"/>
      <c r="B44" s="199"/>
      <c r="C44" s="199"/>
      <c r="D44" s="199"/>
      <c r="E44" s="199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</row>
    <row r="45" spans="1:17" ht="14.25">
      <c r="A45" s="199"/>
      <c r="B45" s="199"/>
      <c r="C45" s="199"/>
      <c r="D45" s="199"/>
      <c r="E45" s="199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</row>
    <row r="46" spans="1:17" ht="14.25">
      <c r="A46" s="199"/>
      <c r="B46" s="199"/>
      <c r="C46" s="199"/>
      <c r="D46" s="199"/>
      <c r="E46" s="199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</row>
    <row r="47" spans="1:17">
      <c r="A47" s="58"/>
      <c r="B47" s="58"/>
      <c r="C47" s="58"/>
      <c r="D47" s="79"/>
      <c r="E47" s="79"/>
      <c r="F47" s="79"/>
      <c r="G47" s="79"/>
      <c r="H47" s="58"/>
      <c r="I47" s="58"/>
      <c r="J47" s="58"/>
      <c r="K47" s="58"/>
      <c r="L47" s="79"/>
      <c r="M47" s="79"/>
      <c r="N47" s="79"/>
      <c r="O47" s="58"/>
      <c r="P47" s="58"/>
      <c r="Q47" s="58"/>
    </row>
  </sheetData>
  <sheetProtection password="A38F" sheet="1" objects="1" scenarios="1" selectLockedCells="1" selectUnlockedCells="1"/>
  <mergeCells count="110">
    <mergeCell ref="M8:N8"/>
    <mergeCell ref="A9:B9"/>
    <mergeCell ref="M9:N9"/>
    <mergeCell ref="C8:D8"/>
    <mergeCell ref="O8:Q8"/>
    <mergeCell ref="C9:D9"/>
    <mergeCell ref="O9:Q9"/>
    <mergeCell ref="C12:H12"/>
    <mergeCell ref="A39:Q39"/>
    <mergeCell ref="A30:Q30"/>
    <mergeCell ref="A33:Q33"/>
    <mergeCell ref="A34:D34"/>
    <mergeCell ref="E34:F34"/>
    <mergeCell ref="G34:L34"/>
    <mergeCell ref="A26:D26"/>
    <mergeCell ref="K13:N13"/>
    <mergeCell ref="C20:F20"/>
    <mergeCell ref="K20:N20"/>
    <mergeCell ref="A24:D24"/>
    <mergeCell ref="C17:F17"/>
    <mergeCell ref="K17:N17"/>
    <mergeCell ref="C18:F18"/>
    <mergeCell ref="K18:N18"/>
    <mergeCell ref="C19:F19"/>
    <mergeCell ref="A40:D40"/>
    <mergeCell ref="E40:F40"/>
    <mergeCell ref="G40:K40"/>
    <mergeCell ref="L40:P40"/>
    <mergeCell ref="A41:C41"/>
    <mergeCell ref="D41:E41"/>
    <mergeCell ref="M34:Q34"/>
    <mergeCell ref="P26:Q28"/>
    <mergeCell ref="A27:D27"/>
    <mergeCell ref="E27:G27"/>
    <mergeCell ref="H27:I27"/>
    <mergeCell ref="J27:K27"/>
    <mergeCell ref="E26:F26"/>
    <mergeCell ref="H26:I26"/>
    <mergeCell ref="L26:M28"/>
    <mergeCell ref="N26:O28"/>
    <mergeCell ref="A38:Q38"/>
    <mergeCell ref="A35:C35"/>
    <mergeCell ref="D35:E35"/>
    <mergeCell ref="F35:Q35"/>
    <mergeCell ref="C36:G36"/>
    <mergeCell ref="L36:O36"/>
    <mergeCell ref="C37:G37"/>
    <mergeCell ref="L37:O37"/>
    <mergeCell ref="C7:D7"/>
    <mergeCell ref="A10:Q11"/>
    <mergeCell ref="K12:N12"/>
    <mergeCell ref="A7:B7"/>
    <mergeCell ref="E7:F7"/>
    <mergeCell ref="G7:H7"/>
    <mergeCell ref="J7:Q7"/>
    <mergeCell ref="E25:J25"/>
    <mergeCell ref="A25:D25"/>
    <mergeCell ref="A8:B8"/>
    <mergeCell ref="E8:F8"/>
    <mergeCell ref="G8:L8"/>
    <mergeCell ref="E9:F9"/>
    <mergeCell ref="G9:L9"/>
    <mergeCell ref="C16:F16"/>
    <mergeCell ref="K16:N16"/>
    <mergeCell ref="K21:N21"/>
    <mergeCell ref="K22:N22"/>
    <mergeCell ref="F24:P24"/>
    <mergeCell ref="C14:F14"/>
    <mergeCell ref="K14:N14"/>
    <mergeCell ref="C15:F15"/>
    <mergeCell ref="K15:N15"/>
    <mergeCell ref="C13:F13"/>
    <mergeCell ref="M5:N5"/>
    <mergeCell ref="A5:B5"/>
    <mergeCell ref="C5:D5"/>
    <mergeCell ref="G6:H6"/>
    <mergeCell ref="G5:H5"/>
    <mergeCell ref="J5:L5"/>
    <mergeCell ref="O5:Q5"/>
    <mergeCell ref="C6:D6"/>
    <mergeCell ref="A6:B6"/>
    <mergeCell ref="E6:F6"/>
    <mergeCell ref="M6:N6"/>
    <mergeCell ref="J6:L6"/>
    <mergeCell ref="O6:Q6"/>
    <mergeCell ref="E5:F5"/>
    <mergeCell ref="E1:Q1"/>
    <mergeCell ref="K19:N19"/>
    <mergeCell ref="A1:D1"/>
    <mergeCell ref="A2:B2"/>
    <mergeCell ref="C2:D2"/>
    <mergeCell ref="E2:F2"/>
    <mergeCell ref="G2:I2"/>
    <mergeCell ref="L2:M2"/>
    <mergeCell ref="O2:Q2"/>
    <mergeCell ref="C3:D3"/>
    <mergeCell ref="G4:H4"/>
    <mergeCell ref="J2:K2"/>
    <mergeCell ref="G3:H3"/>
    <mergeCell ref="A3:B3"/>
    <mergeCell ref="M3:O3"/>
    <mergeCell ref="I3:K3"/>
    <mergeCell ref="E3:F3"/>
    <mergeCell ref="E4:F4"/>
    <mergeCell ref="M4:O4"/>
    <mergeCell ref="J4:L4"/>
    <mergeCell ref="C4:D4"/>
    <mergeCell ref="A4:B4"/>
    <mergeCell ref="P4:Q4"/>
    <mergeCell ref="P3:Q3"/>
  </mergeCells>
  <conditionalFormatting sqref="J22:P22">
    <cfRule type="containsBlanks" dxfId="4" priority="5">
      <formula>LEN(TRIM(J22))=0</formula>
    </cfRule>
  </conditionalFormatting>
  <conditionalFormatting sqref="J21:P21">
    <cfRule type="containsBlanks" dxfId="3" priority="4">
      <formula>LEN(TRIM(J21))=0</formula>
    </cfRule>
  </conditionalFormatting>
  <conditionalFormatting sqref="J12:P20">
    <cfRule type="containsBlanks" dxfId="2" priority="3">
      <formula>LEN(TRIM(J12))=0</formula>
    </cfRule>
  </conditionalFormatting>
  <conditionalFormatting sqref="B13:H20">
    <cfRule type="containsBlanks" dxfId="1" priority="2">
      <formula>LEN(TRIM(B13))=0</formula>
    </cfRule>
  </conditionalFormatting>
  <conditionalFormatting sqref="A36:Q42">
    <cfRule type="expression" dxfId="0" priority="1">
      <formula>$J$27="لا"</formula>
    </cfRule>
  </conditionalFormatting>
  <pageMargins left="0.19685039370078741" right="0.19685039370078741" top="0.19685039370078741" bottom="0.19685039370078741" header="0.11811023622047245" footer="0.11811023622047245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ورقة3"/>
  <dimension ref="A1:EF9"/>
  <sheetViews>
    <sheetView showGridLines="0" rightToLeft="1" topLeftCell="DN1" zoomScale="98" zoomScaleNormal="98" workbookViewId="0">
      <pane ySplit="4" topLeftCell="A5" activePane="bottomLeft" state="frozen"/>
      <selection pane="bottomLeft" activeCell="DR5" sqref="DR5"/>
    </sheetView>
  </sheetViews>
  <sheetFormatPr defaultColWidth="9" defaultRowHeight="14.25"/>
  <cols>
    <col min="1" max="1" width="13.875" style="92" customWidth="1"/>
    <col min="2" max="2" width="15" style="92" bestFit="1" customWidth="1"/>
    <col min="3" max="4" width="9" style="92"/>
    <col min="5" max="5" width="10.125" style="92" bestFit="1" customWidth="1"/>
    <col min="6" max="6" width="11.375" style="124" bestFit="1" customWidth="1"/>
    <col min="7" max="7" width="11.375" style="124" customWidth="1"/>
    <col min="8" max="8" width="14" style="92" customWidth="1"/>
    <col min="9" max="9" width="9" style="92"/>
    <col min="10" max="10" width="11.75" style="92" bestFit="1" customWidth="1"/>
    <col min="11" max="11" width="21.875" style="92" customWidth="1"/>
    <col min="12" max="12" width="24.375" style="92" customWidth="1"/>
    <col min="13" max="13" width="17.75" style="92" customWidth="1"/>
    <col min="14" max="14" width="20.125" style="92" customWidth="1"/>
    <col min="15" max="15" width="31.75" style="92" customWidth="1"/>
    <col min="16" max="17" width="14.75" style="92" customWidth="1"/>
    <col min="18" max="18" width="19.125" style="92" customWidth="1"/>
    <col min="19" max="19" width="14.125" style="92" customWidth="1"/>
    <col min="20" max="20" width="6.875" style="92" bestFit="1" customWidth="1"/>
    <col min="21" max="25" width="4.375" style="92" customWidth="1"/>
    <col min="26" max="62" width="4.375" style="1" customWidth="1"/>
    <col min="63" max="63" width="4.25" style="1" customWidth="1"/>
    <col min="64" max="103" width="4.375" style="1" customWidth="1"/>
    <col min="104" max="104" width="10.125" style="1" customWidth="1"/>
    <col min="105" max="105" width="12.375" style="131" customWidth="1"/>
    <col min="106" max="106" width="9.125" style="1" bestFit="1" customWidth="1"/>
    <col min="107" max="107" width="11.375" style="1" bestFit="1" customWidth="1"/>
    <col min="108" max="108" width="9.125" style="1" bestFit="1" customWidth="1"/>
    <col min="109" max="110" width="9.125" style="1" customWidth="1"/>
    <col min="111" max="111" width="9" style="1"/>
    <col min="112" max="112" width="9.875" style="1" bestFit="1" customWidth="1"/>
    <col min="113" max="113" width="10.125" style="1" bestFit="1" customWidth="1"/>
    <col min="114" max="114" width="11.375" style="1" bestFit="1" customWidth="1"/>
    <col min="115" max="115" width="10.75" style="1" bestFit="1" customWidth="1"/>
    <col min="116" max="116" width="13.375" style="1" bestFit="1" customWidth="1"/>
    <col min="117" max="117" width="9.25" style="1" bestFit="1" customWidth="1"/>
    <col min="118" max="118" width="3.75" style="92" bestFit="1" customWidth="1"/>
    <col min="119" max="121" width="9" style="92"/>
    <col min="122" max="122" width="16.5" style="92" bestFit="1" customWidth="1"/>
    <col min="123" max="123" width="12.5" style="92" bestFit="1" customWidth="1"/>
    <col min="124" max="124" width="13.625" style="92" bestFit="1" customWidth="1"/>
    <col min="125" max="125" width="12.625" style="92" bestFit="1" customWidth="1"/>
    <col min="126" max="126" width="10.75" style="92" bestFit="1" customWidth="1"/>
    <col min="127" max="127" width="16.125" style="92" bestFit="1" customWidth="1"/>
    <col min="128" max="128" width="10.25" style="92" bestFit="1" customWidth="1"/>
    <col min="129" max="129" width="6" style="92" bestFit="1" customWidth="1"/>
    <col min="130" max="130" width="9.875" style="92" bestFit="1" customWidth="1"/>
    <col min="131" max="131" width="10.125" style="92" bestFit="1" customWidth="1"/>
    <col min="132" max="16384" width="9" style="92"/>
  </cols>
  <sheetData>
    <row r="1" spans="1:136" s="85" customFormat="1" ht="18.75" thickBot="1">
      <c r="A1" s="462"/>
      <c r="B1" s="465">
        <v>9999</v>
      </c>
      <c r="C1" s="464" t="s">
        <v>36</v>
      </c>
      <c r="D1" s="464"/>
      <c r="E1" s="464"/>
      <c r="F1" s="464"/>
      <c r="G1" s="464"/>
      <c r="H1" s="464"/>
      <c r="I1" s="464"/>
      <c r="J1" s="464"/>
      <c r="K1" s="449" t="s">
        <v>16</v>
      </c>
      <c r="L1" s="452" t="s">
        <v>176</v>
      </c>
      <c r="M1" s="466" t="s">
        <v>174</v>
      </c>
      <c r="N1" s="466" t="s">
        <v>175</v>
      </c>
      <c r="O1" s="468" t="s">
        <v>63</v>
      </c>
      <c r="P1" s="464" t="s">
        <v>37</v>
      </c>
      <c r="Q1" s="464"/>
      <c r="R1" s="464"/>
      <c r="S1" s="460" t="s">
        <v>9</v>
      </c>
      <c r="T1" s="455" t="s">
        <v>38</v>
      </c>
      <c r="U1" s="455"/>
      <c r="V1" s="455"/>
      <c r="W1" s="455"/>
      <c r="X1" s="455"/>
      <c r="Y1" s="455"/>
      <c r="Z1" s="455"/>
      <c r="AA1" s="455"/>
      <c r="AB1" s="455"/>
      <c r="AC1" s="455"/>
      <c r="AD1" s="455"/>
      <c r="AE1" s="455"/>
      <c r="AF1" s="455"/>
      <c r="AG1" s="455"/>
      <c r="AH1" s="455"/>
      <c r="AI1" s="455"/>
      <c r="AJ1" s="455"/>
      <c r="AK1" s="455"/>
      <c r="AL1" s="455"/>
      <c r="AM1" s="455"/>
      <c r="AN1" s="455"/>
      <c r="AO1" s="455"/>
      <c r="AP1" s="455" t="s">
        <v>22</v>
      </c>
      <c r="AQ1" s="455"/>
      <c r="AR1" s="455"/>
      <c r="AS1" s="455"/>
      <c r="AT1" s="455"/>
      <c r="AU1" s="455"/>
      <c r="AV1" s="455"/>
      <c r="AW1" s="455"/>
      <c r="AX1" s="455"/>
      <c r="AY1" s="455"/>
      <c r="AZ1" s="455"/>
      <c r="BA1" s="455"/>
      <c r="BB1" s="455"/>
      <c r="BC1" s="455"/>
      <c r="BD1" s="455"/>
      <c r="BE1" s="455"/>
      <c r="BF1" s="455"/>
      <c r="BG1" s="455"/>
      <c r="BH1" s="455"/>
      <c r="BI1" s="455"/>
      <c r="BJ1" s="455"/>
      <c r="BK1" s="455"/>
      <c r="BL1" s="455" t="s">
        <v>39</v>
      </c>
      <c r="BM1" s="455"/>
      <c r="BN1" s="455"/>
      <c r="BO1" s="455"/>
      <c r="BP1" s="455"/>
      <c r="BQ1" s="455"/>
      <c r="BR1" s="455"/>
      <c r="BS1" s="455"/>
      <c r="BT1" s="455"/>
      <c r="BU1" s="455"/>
      <c r="BV1" s="455"/>
      <c r="BW1" s="455"/>
      <c r="BX1" s="455"/>
      <c r="BY1" s="455"/>
      <c r="BZ1" s="455"/>
      <c r="CA1" s="455"/>
      <c r="CB1" s="455"/>
      <c r="CC1" s="455"/>
      <c r="CD1" s="455"/>
      <c r="CE1" s="455"/>
      <c r="CF1" s="455" t="s">
        <v>40</v>
      </c>
      <c r="CG1" s="455"/>
      <c r="CH1" s="455"/>
      <c r="CI1" s="455"/>
      <c r="CJ1" s="455"/>
      <c r="CK1" s="455"/>
      <c r="CL1" s="455"/>
      <c r="CM1" s="455"/>
      <c r="CN1" s="455"/>
      <c r="CO1" s="455"/>
      <c r="CP1" s="455"/>
      <c r="CQ1" s="455"/>
      <c r="CR1" s="455"/>
      <c r="CS1" s="455"/>
      <c r="CT1" s="455"/>
      <c r="CU1" s="455"/>
      <c r="CV1" s="455"/>
      <c r="CW1" s="455"/>
      <c r="CX1" s="455"/>
      <c r="CY1" s="455"/>
      <c r="CZ1" s="484" t="s">
        <v>41</v>
      </c>
      <c r="DA1" s="486"/>
      <c r="DB1" s="484" t="s">
        <v>1</v>
      </c>
      <c r="DC1" s="485"/>
      <c r="DD1" s="486"/>
      <c r="DE1" s="476" t="s">
        <v>42</v>
      </c>
      <c r="DF1" s="477"/>
      <c r="DG1" s="83"/>
      <c r="DH1" s="83"/>
      <c r="DI1" s="476" t="s">
        <v>43</v>
      </c>
      <c r="DJ1" s="477"/>
      <c r="DK1" s="477"/>
      <c r="DL1" s="477"/>
      <c r="DM1" s="490"/>
      <c r="DN1" s="474" t="s">
        <v>44</v>
      </c>
      <c r="DO1" s="474"/>
      <c r="DP1" s="474"/>
    </row>
    <row r="2" spans="1:136" s="85" customFormat="1" ht="18.75" thickBot="1">
      <c r="A2" s="462"/>
      <c r="B2" s="465"/>
      <c r="C2" s="464"/>
      <c r="D2" s="464"/>
      <c r="E2" s="464"/>
      <c r="F2" s="464"/>
      <c r="G2" s="464"/>
      <c r="H2" s="464"/>
      <c r="I2" s="464"/>
      <c r="J2" s="464"/>
      <c r="K2" s="450"/>
      <c r="L2" s="453"/>
      <c r="M2" s="467"/>
      <c r="N2" s="467"/>
      <c r="O2" s="469"/>
      <c r="P2" s="464"/>
      <c r="Q2" s="464"/>
      <c r="R2" s="464"/>
      <c r="S2" s="460"/>
      <c r="T2" s="463" t="s">
        <v>17</v>
      </c>
      <c r="U2" s="463"/>
      <c r="V2" s="463"/>
      <c r="W2" s="463"/>
      <c r="X2" s="463"/>
      <c r="Y2" s="463"/>
      <c r="Z2" s="463"/>
      <c r="AA2" s="463"/>
      <c r="AB2" s="463"/>
      <c r="AC2" s="463"/>
      <c r="AD2" s="86"/>
      <c r="AE2" s="86"/>
      <c r="AF2" s="451" t="s">
        <v>20</v>
      </c>
      <c r="AG2" s="451"/>
      <c r="AH2" s="451"/>
      <c r="AI2" s="451"/>
      <c r="AJ2" s="451"/>
      <c r="AK2" s="451"/>
      <c r="AL2" s="451"/>
      <c r="AM2" s="451"/>
      <c r="AN2" s="451"/>
      <c r="AO2" s="451"/>
      <c r="AP2" s="463" t="s">
        <v>17</v>
      </c>
      <c r="AQ2" s="463"/>
      <c r="AR2" s="463"/>
      <c r="AS2" s="463"/>
      <c r="AT2" s="463"/>
      <c r="AU2" s="463"/>
      <c r="AV2" s="463"/>
      <c r="AW2" s="463"/>
      <c r="AX2" s="463"/>
      <c r="AY2" s="463"/>
      <c r="AZ2" s="86"/>
      <c r="BA2" s="86"/>
      <c r="BB2" s="451" t="s">
        <v>20</v>
      </c>
      <c r="BC2" s="451"/>
      <c r="BD2" s="451"/>
      <c r="BE2" s="451"/>
      <c r="BF2" s="451"/>
      <c r="BG2" s="451"/>
      <c r="BH2" s="451"/>
      <c r="BI2" s="451"/>
      <c r="BJ2" s="451"/>
      <c r="BK2" s="451"/>
      <c r="BL2" s="463" t="s">
        <v>17</v>
      </c>
      <c r="BM2" s="463"/>
      <c r="BN2" s="463"/>
      <c r="BO2" s="463"/>
      <c r="BP2" s="463"/>
      <c r="BQ2" s="463"/>
      <c r="BR2" s="463"/>
      <c r="BS2" s="463"/>
      <c r="BT2" s="463"/>
      <c r="BU2" s="463"/>
      <c r="BV2" s="451" t="s">
        <v>20</v>
      </c>
      <c r="BW2" s="451"/>
      <c r="BX2" s="451"/>
      <c r="BY2" s="451"/>
      <c r="BZ2" s="451"/>
      <c r="CA2" s="451"/>
      <c r="CB2" s="451"/>
      <c r="CC2" s="451"/>
      <c r="CD2" s="451"/>
      <c r="CE2" s="451"/>
      <c r="CF2" s="463" t="s">
        <v>17</v>
      </c>
      <c r="CG2" s="463"/>
      <c r="CH2" s="463"/>
      <c r="CI2" s="463"/>
      <c r="CJ2" s="463"/>
      <c r="CK2" s="463"/>
      <c r="CL2" s="463"/>
      <c r="CM2" s="463"/>
      <c r="CN2" s="463"/>
      <c r="CO2" s="463"/>
      <c r="CP2" s="451" t="s">
        <v>20</v>
      </c>
      <c r="CQ2" s="451"/>
      <c r="CR2" s="451"/>
      <c r="CS2" s="451"/>
      <c r="CT2" s="451"/>
      <c r="CU2" s="451"/>
      <c r="CV2" s="451"/>
      <c r="CW2" s="451"/>
      <c r="CX2" s="451"/>
      <c r="CY2" s="451"/>
      <c r="CZ2" s="487"/>
      <c r="DA2" s="489"/>
      <c r="DB2" s="487"/>
      <c r="DC2" s="488"/>
      <c r="DD2" s="489"/>
      <c r="DE2" s="478"/>
      <c r="DF2" s="479"/>
      <c r="DG2" s="84"/>
      <c r="DH2" s="84"/>
      <c r="DI2" s="478"/>
      <c r="DJ2" s="479"/>
      <c r="DK2" s="479"/>
      <c r="DL2" s="479"/>
      <c r="DM2" s="491"/>
      <c r="DN2" s="474"/>
      <c r="DO2" s="474"/>
      <c r="DP2" s="474"/>
    </row>
    <row r="3" spans="1:136" ht="80.25" customHeight="1" thickBot="1">
      <c r="A3" s="87" t="s">
        <v>2</v>
      </c>
      <c r="B3" s="88" t="s">
        <v>45</v>
      </c>
      <c r="C3" s="88" t="s">
        <v>46</v>
      </c>
      <c r="D3" s="88" t="s">
        <v>47</v>
      </c>
      <c r="E3" s="88" t="s">
        <v>6</v>
      </c>
      <c r="F3" s="89" t="s">
        <v>7</v>
      </c>
      <c r="G3" s="437" t="s">
        <v>338</v>
      </c>
      <c r="H3" s="88" t="s">
        <v>59</v>
      </c>
      <c r="I3" s="88" t="s">
        <v>11</v>
      </c>
      <c r="J3" s="88" t="s">
        <v>10</v>
      </c>
      <c r="K3" s="450"/>
      <c r="L3" s="453"/>
      <c r="M3" s="467"/>
      <c r="N3" s="467"/>
      <c r="O3" s="469"/>
      <c r="P3" s="458" t="s">
        <v>27</v>
      </c>
      <c r="Q3" s="458" t="s">
        <v>48</v>
      </c>
      <c r="R3" s="456" t="s">
        <v>14</v>
      </c>
      <c r="S3" s="460"/>
      <c r="T3" s="444" t="str">
        <f>'إختيار المقررات'!BN6</f>
        <v>أصول المحاسبة  (1)</v>
      </c>
      <c r="U3" s="443"/>
      <c r="V3" s="444" t="str">
        <f>'إختيار المقررات'!BN7</f>
        <v xml:space="preserve">الرياضيات المالية والادارية </v>
      </c>
      <c r="W3" s="443"/>
      <c r="X3" s="444" t="str">
        <f>'إختيار المقررات'!BN8</f>
        <v>مبادئ الادارة  (1)</v>
      </c>
      <c r="Y3" s="443"/>
      <c r="Z3" s="444" t="str">
        <f>'إختيار المقررات'!BN9</f>
        <v xml:space="preserve">المدخل الى القانون </v>
      </c>
      <c r="AA3" s="443"/>
      <c r="AB3" s="444" t="str">
        <f>'إختيار المقررات'!BN10</f>
        <v xml:space="preserve">تقنيات الحاسوب </v>
      </c>
      <c r="AC3" s="443"/>
      <c r="AD3" s="470" t="str">
        <f>'إختيار المقررات'!BN11</f>
        <v>اللغة الأجنبية (1)</v>
      </c>
      <c r="AE3" s="471"/>
      <c r="AF3" s="440" t="str">
        <f>'إختيار المقررات'!BN13</f>
        <v>أصول المحاسبة (2)</v>
      </c>
      <c r="AG3" s="441"/>
      <c r="AH3" s="472" t="str">
        <f>'إختيار المقررات'!BN14</f>
        <v xml:space="preserve">اساليب كمية في الادارة </v>
      </c>
      <c r="AI3" s="441"/>
      <c r="AJ3" s="444" t="str">
        <f>'إختيار المقررات'!BN15</f>
        <v>مبادئ الادارة  (2)</v>
      </c>
      <c r="AK3" s="443"/>
      <c r="AL3" s="444" t="str">
        <f>'إختيار المقررات'!BN16</f>
        <v>دراسات تجارية باللغة الاجنبية</v>
      </c>
      <c r="AM3" s="443"/>
      <c r="AN3" s="444" t="str">
        <f>'إختيار المقررات'!BN17</f>
        <v xml:space="preserve">اقتصاد كلي </v>
      </c>
      <c r="AO3" s="443"/>
      <c r="AP3" s="442" t="str">
        <f>'إختيار المقررات'!BN19</f>
        <v xml:space="preserve">محاسبة شركات الاشخاص </v>
      </c>
      <c r="AQ3" s="443"/>
      <c r="AR3" s="444" t="str">
        <f>'إختيار المقررات'!BN20</f>
        <v xml:space="preserve">ادارة مشتريات ومخازن </v>
      </c>
      <c r="AS3" s="443"/>
      <c r="AT3" s="444" t="str">
        <f>'إختيار المقررات'!BN21</f>
        <v xml:space="preserve">الادارة المالية </v>
      </c>
      <c r="AU3" s="443"/>
      <c r="AV3" s="444" t="str">
        <f>'إختيار المقررات'!BN22</f>
        <v xml:space="preserve">القانون التجاري </v>
      </c>
      <c r="AW3" s="443"/>
      <c r="AX3" s="444" t="str">
        <f>'إختيار المقررات'!BN23</f>
        <v xml:space="preserve">التمويل باللغة الاجنبية </v>
      </c>
      <c r="AY3" s="442"/>
      <c r="AZ3" s="444" t="str">
        <f>'إختيار المقررات'!BN24</f>
        <v>اللغة الأجنبية (2)</v>
      </c>
      <c r="BA3" s="443"/>
      <c r="BB3" s="440" t="str">
        <f>'إختيار المقررات'!BN26</f>
        <v xml:space="preserve">محاسبة شركات الاموال </v>
      </c>
      <c r="BC3" s="441"/>
      <c r="BD3" s="444" t="str">
        <f>'إختيار المقررات'!BN27</f>
        <v xml:space="preserve">المالية العامة </v>
      </c>
      <c r="BE3" s="443"/>
      <c r="BF3" s="444" t="str">
        <f>'إختيار المقررات'!BN28</f>
        <v xml:space="preserve">ادارة الانتاج </v>
      </c>
      <c r="BG3" s="443"/>
      <c r="BH3" s="444" t="str">
        <f>'إختيار المقررات'!BN29</f>
        <v xml:space="preserve">الاقتصاد الجزئي </v>
      </c>
      <c r="BI3" s="443"/>
      <c r="BJ3" s="444" t="str">
        <f>'إختيار المقررات'!BN30</f>
        <v xml:space="preserve">مبادئ الاحصاء </v>
      </c>
      <c r="BK3" s="442"/>
      <c r="BL3" s="473" t="str">
        <f>'إختيار المقررات'!BN32</f>
        <v>مبادئ التكاليف (1)</v>
      </c>
      <c r="BM3" s="443"/>
      <c r="BN3" s="444" t="str">
        <f>'إختيار المقررات'!BN33</f>
        <v xml:space="preserve">نظم المعلومات المحاسبية </v>
      </c>
      <c r="BO3" s="443"/>
      <c r="BP3" s="444" t="str">
        <f>'إختيار المقررات'!BN34</f>
        <v>محاسبة خاصة  (1)</v>
      </c>
      <c r="BQ3" s="443"/>
      <c r="BR3" s="444" t="str">
        <f>'إختيار المقررات'!BN35</f>
        <v xml:space="preserve">محاسبة منشات مالية </v>
      </c>
      <c r="BS3" s="443"/>
      <c r="BT3" s="444" t="str">
        <f>'إختيار المقررات'!BN36</f>
        <v xml:space="preserve">محاسبة حكومية </v>
      </c>
      <c r="BU3" s="443"/>
      <c r="BV3" s="444" t="str">
        <f>'إختيار المقررات'!BN38</f>
        <v>مبادئ التكاليف (2)</v>
      </c>
      <c r="BW3" s="443"/>
      <c r="BX3" s="444" t="str">
        <f>'إختيار المقررات'!BN39</f>
        <v>تحليل مالي باللغة الاجنبية</v>
      </c>
      <c r="BY3" s="443"/>
      <c r="BZ3" s="444" t="str">
        <f>'إختيار المقررات'!BN40</f>
        <v>محاسبة خاصة (2)</v>
      </c>
      <c r="CA3" s="443"/>
      <c r="CB3" s="444" t="str">
        <f>'إختيار المقررات'!BN41</f>
        <v xml:space="preserve">نظرية المحاسبة </v>
      </c>
      <c r="CC3" s="443"/>
      <c r="CD3" s="444" t="str">
        <f>'إختيار المقررات'!BN42</f>
        <v xml:space="preserve">محاسبة ضريبية </v>
      </c>
      <c r="CE3" s="443"/>
      <c r="CF3" s="442" t="str">
        <f>'إختيار المقررات'!BN43</f>
        <v>تدقيق حسابات (1)</v>
      </c>
      <c r="CG3" s="443"/>
      <c r="CH3" s="444" t="str">
        <f>'إختيار المقررات'!BN44</f>
        <v xml:space="preserve">محاسبة ادارية </v>
      </c>
      <c r="CI3" s="443"/>
      <c r="CJ3" s="444" t="str">
        <f>'إختيار المقررات'!BN45</f>
        <v xml:space="preserve">محاسبة دولية بللغة الاجنبية </v>
      </c>
      <c r="CK3" s="443"/>
      <c r="CL3" s="444" t="str">
        <f>'إختيار المقررات'!BN46</f>
        <v xml:space="preserve">برمجيات تطبيقية في المحاسبة </v>
      </c>
      <c r="CM3" s="443"/>
      <c r="CN3" s="444" t="str">
        <f>'إختيار المقررات'!BN47</f>
        <v xml:space="preserve">محاسبة زراعية </v>
      </c>
      <c r="CO3" s="443"/>
      <c r="CP3" s="444" t="str">
        <f>'إختيار المقررات'!BN48</f>
        <v>تدقيق حسابات (2)</v>
      </c>
      <c r="CQ3" s="443"/>
      <c r="CR3" s="444" t="str">
        <f>'إختيار المقررات'!BN49</f>
        <v xml:space="preserve">محاسبة متقدمة </v>
      </c>
      <c r="CS3" s="443"/>
      <c r="CT3" s="444" t="str">
        <f>'إختيار المقررات'!BN50</f>
        <v xml:space="preserve">محاسبة البترول </v>
      </c>
      <c r="CU3" s="443"/>
      <c r="CV3" s="444" t="str">
        <f>'إختيار المقررات'!BN51</f>
        <v xml:space="preserve">مشكلات محاسبية معاصرة </v>
      </c>
      <c r="CW3" s="443"/>
      <c r="CX3" s="444" t="str">
        <f>'إختيار المقررات'!BN52</f>
        <v>دراسات محاسبية باللغة الاجنبية</v>
      </c>
      <c r="CY3" s="442"/>
      <c r="CZ3" s="483" t="s">
        <v>49</v>
      </c>
      <c r="DA3" s="495" t="s">
        <v>0</v>
      </c>
      <c r="DB3" s="483" t="s">
        <v>49</v>
      </c>
      <c r="DC3" s="494" t="s">
        <v>0</v>
      </c>
      <c r="DD3" s="446" t="s">
        <v>50</v>
      </c>
      <c r="DE3" s="446" t="s">
        <v>15</v>
      </c>
      <c r="DF3" s="483" t="s">
        <v>192</v>
      </c>
      <c r="DG3" s="481" t="s">
        <v>193</v>
      </c>
      <c r="DH3" s="481" t="s">
        <v>194</v>
      </c>
      <c r="DI3" s="492" t="s">
        <v>25</v>
      </c>
      <c r="DJ3" s="447" t="s">
        <v>23</v>
      </c>
      <c r="DK3" s="448" t="s">
        <v>52</v>
      </c>
      <c r="DL3" s="480" t="s">
        <v>24</v>
      </c>
      <c r="DM3" s="445" t="s">
        <v>26</v>
      </c>
      <c r="DN3" s="439" t="s">
        <v>53</v>
      </c>
      <c r="DO3" s="475" t="s">
        <v>195</v>
      </c>
      <c r="DP3" s="475" t="s">
        <v>196</v>
      </c>
      <c r="DQ3" s="439" t="s">
        <v>54</v>
      </c>
      <c r="DR3" s="436" t="s">
        <v>336</v>
      </c>
      <c r="DS3" s="436" t="s">
        <v>334</v>
      </c>
      <c r="DT3" s="436" t="s">
        <v>335</v>
      </c>
      <c r="DU3" s="436" t="s">
        <v>337</v>
      </c>
      <c r="DV3" s="435" t="s">
        <v>829</v>
      </c>
      <c r="DW3" s="435" t="s">
        <v>830</v>
      </c>
      <c r="DX3" s="435" t="s">
        <v>831</v>
      </c>
      <c r="DY3" s="435" t="s">
        <v>832</v>
      </c>
      <c r="DZ3" s="435" t="s">
        <v>833</v>
      </c>
      <c r="EA3" s="435" t="s">
        <v>883</v>
      </c>
      <c r="EB3" s="435" t="s">
        <v>989</v>
      </c>
      <c r="EC3" s="91"/>
      <c r="ED3" s="91"/>
      <c r="EE3" s="91"/>
      <c r="EF3" s="90"/>
    </row>
    <row r="4" spans="1:136" s="103" customFormat="1" ht="24.95" customHeight="1" thickBot="1">
      <c r="A4" s="93" t="s">
        <v>2</v>
      </c>
      <c r="B4" s="94" t="s">
        <v>45</v>
      </c>
      <c r="C4" s="94" t="s">
        <v>46</v>
      </c>
      <c r="D4" s="94" t="s">
        <v>47</v>
      </c>
      <c r="E4" s="94" t="s">
        <v>6</v>
      </c>
      <c r="F4" s="95" t="s">
        <v>7</v>
      </c>
      <c r="G4" s="438"/>
      <c r="H4" s="94"/>
      <c r="I4" s="94" t="s">
        <v>11</v>
      </c>
      <c r="J4" s="94" t="s">
        <v>10</v>
      </c>
      <c r="K4" s="450"/>
      <c r="L4" s="454"/>
      <c r="M4" s="467"/>
      <c r="N4" s="467"/>
      <c r="O4" s="469"/>
      <c r="P4" s="459"/>
      <c r="Q4" s="459"/>
      <c r="R4" s="457"/>
      <c r="S4" s="461"/>
      <c r="T4" s="96" t="s">
        <v>18</v>
      </c>
      <c r="U4" s="97" t="s">
        <v>19</v>
      </c>
      <c r="V4" s="96" t="s">
        <v>18</v>
      </c>
      <c r="W4" s="97" t="s">
        <v>19</v>
      </c>
      <c r="X4" s="96" t="s">
        <v>18</v>
      </c>
      <c r="Y4" s="97" t="s">
        <v>19</v>
      </c>
      <c r="Z4" s="96" t="s">
        <v>18</v>
      </c>
      <c r="AA4" s="97" t="s">
        <v>19</v>
      </c>
      <c r="AB4" s="96" t="s">
        <v>18</v>
      </c>
      <c r="AC4" s="97" t="s">
        <v>19</v>
      </c>
      <c r="AD4" s="96" t="s">
        <v>18</v>
      </c>
      <c r="AE4" s="97" t="s">
        <v>19</v>
      </c>
      <c r="AF4" s="98" t="s">
        <v>18</v>
      </c>
      <c r="AG4" s="97" t="s">
        <v>19</v>
      </c>
      <c r="AH4" s="96" t="s">
        <v>18</v>
      </c>
      <c r="AI4" s="97" t="s">
        <v>19</v>
      </c>
      <c r="AJ4" s="96" t="s">
        <v>18</v>
      </c>
      <c r="AK4" s="97" t="s">
        <v>19</v>
      </c>
      <c r="AL4" s="96" t="s">
        <v>18</v>
      </c>
      <c r="AM4" s="97" t="s">
        <v>19</v>
      </c>
      <c r="AN4" s="96" t="s">
        <v>18</v>
      </c>
      <c r="AO4" s="97" t="s">
        <v>19</v>
      </c>
      <c r="AP4" s="98" t="s">
        <v>18</v>
      </c>
      <c r="AQ4" s="97" t="s">
        <v>19</v>
      </c>
      <c r="AR4" s="96" t="s">
        <v>18</v>
      </c>
      <c r="AS4" s="97" t="s">
        <v>19</v>
      </c>
      <c r="AT4" s="96" t="s">
        <v>18</v>
      </c>
      <c r="AU4" s="97" t="s">
        <v>19</v>
      </c>
      <c r="AV4" s="96" t="s">
        <v>18</v>
      </c>
      <c r="AW4" s="97" t="s">
        <v>19</v>
      </c>
      <c r="AX4" s="96" t="s">
        <v>18</v>
      </c>
      <c r="AY4" s="97" t="s">
        <v>19</v>
      </c>
      <c r="AZ4" s="96" t="s">
        <v>18</v>
      </c>
      <c r="BA4" s="97" t="s">
        <v>19</v>
      </c>
      <c r="BB4" s="98" t="s">
        <v>18</v>
      </c>
      <c r="BC4" s="97" t="s">
        <v>19</v>
      </c>
      <c r="BD4" s="96" t="s">
        <v>18</v>
      </c>
      <c r="BE4" s="97" t="s">
        <v>19</v>
      </c>
      <c r="BF4" s="96" t="s">
        <v>18</v>
      </c>
      <c r="BG4" s="97" t="s">
        <v>19</v>
      </c>
      <c r="BH4" s="96" t="s">
        <v>18</v>
      </c>
      <c r="BI4" s="97" t="s">
        <v>19</v>
      </c>
      <c r="BJ4" s="96" t="s">
        <v>18</v>
      </c>
      <c r="BK4" s="99" t="s">
        <v>19</v>
      </c>
      <c r="BL4" s="100" t="s">
        <v>18</v>
      </c>
      <c r="BM4" s="97" t="s">
        <v>19</v>
      </c>
      <c r="BN4" s="96" t="s">
        <v>18</v>
      </c>
      <c r="BO4" s="97" t="s">
        <v>19</v>
      </c>
      <c r="BP4" s="96" t="s">
        <v>18</v>
      </c>
      <c r="BQ4" s="97" t="s">
        <v>19</v>
      </c>
      <c r="BR4" s="96" t="s">
        <v>18</v>
      </c>
      <c r="BS4" s="97" t="s">
        <v>19</v>
      </c>
      <c r="BT4" s="96" t="s">
        <v>18</v>
      </c>
      <c r="BU4" s="101" t="s">
        <v>19</v>
      </c>
      <c r="BV4" s="98" t="s">
        <v>18</v>
      </c>
      <c r="BW4" s="97" t="s">
        <v>19</v>
      </c>
      <c r="BX4" s="96" t="s">
        <v>18</v>
      </c>
      <c r="BY4" s="97" t="s">
        <v>19</v>
      </c>
      <c r="BZ4" s="96" t="s">
        <v>18</v>
      </c>
      <c r="CA4" s="97" t="s">
        <v>19</v>
      </c>
      <c r="CB4" s="96" t="s">
        <v>18</v>
      </c>
      <c r="CC4" s="97" t="s">
        <v>19</v>
      </c>
      <c r="CD4" s="96" t="s">
        <v>18</v>
      </c>
      <c r="CE4" s="97" t="s">
        <v>19</v>
      </c>
      <c r="CF4" s="100" t="s">
        <v>18</v>
      </c>
      <c r="CG4" s="97" t="s">
        <v>19</v>
      </c>
      <c r="CH4" s="96" t="s">
        <v>18</v>
      </c>
      <c r="CI4" s="97" t="s">
        <v>19</v>
      </c>
      <c r="CJ4" s="96" t="s">
        <v>18</v>
      </c>
      <c r="CK4" s="97" t="s">
        <v>19</v>
      </c>
      <c r="CL4" s="96" t="s">
        <v>18</v>
      </c>
      <c r="CM4" s="97" t="s">
        <v>19</v>
      </c>
      <c r="CN4" s="96" t="s">
        <v>18</v>
      </c>
      <c r="CO4" s="99" t="s">
        <v>19</v>
      </c>
      <c r="CP4" s="102" t="s">
        <v>18</v>
      </c>
      <c r="CQ4" s="97" t="s">
        <v>19</v>
      </c>
      <c r="CR4" s="96" t="s">
        <v>18</v>
      </c>
      <c r="CS4" s="97" t="s">
        <v>19</v>
      </c>
      <c r="CT4" s="96" t="s">
        <v>18</v>
      </c>
      <c r="CU4" s="97" t="s">
        <v>19</v>
      </c>
      <c r="CV4" s="96" t="s">
        <v>18</v>
      </c>
      <c r="CW4" s="97" t="s">
        <v>19</v>
      </c>
      <c r="CX4" s="96" t="s">
        <v>18</v>
      </c>
      <c r="CY4" s="99" t="s">
        <v>19</v>
      </c>
      <c r="CZ4" s="483"/>
      <c r="DA4" s="495"/>
      <c r="DB4" s="483"/>
      <c r="DC4" s="494"/>
      <c r="DD4" s="446"/>
      <c r="DE4" s="446"/>
      <c r="DF4" s="483"/>
      <c r="DG4" s="482"/>
      <c r="DH4" s="482"/>
      <c r="DI4" s="493"/>
      <c r="DJ4" s="447"/>
      <c r="DK4" s="448"/>
      <c r="DL4" s="480"/>
      <c r="DM4" s="445"/>
      <c r="DN4" s="439"/>
      <c r="DO4" s="475"/>
      <c r="DP4" s="475"/>
      <c r="DQ4" s="439"/>
      <c r="DR4" s="436"/>
      <c r="DS4" s="436"/>
      <c r="DT4" s="436"/>
      <c r="DU4" s="436"/>
      <c r="DV4" s="435"/>
      <c r="DW4" s="435"/>
      <c r="DX4" s="435"/>
      <c r="DY4" s="435"/>
      <c r="DZ4" s="435"/>
      <c r="EA4" s="435"/>
      <c r="EB4" s="435"/>
    </row>
    <row r="5" spans="1:136" s="123" customFormat="1" ht="24.95" customHeight="1">
      <c r="A5" s="104">
        <f>'إختيار المقررات'!D1</f>
        <v>0</v>
      </c>
      <c r="B5" s="105" t="e">
        <f>'إختيار المقررات'!J1</f>
        <v>#N/A</v>
      </c>
      <c r="C5" s="105" t="b">
        <f>'إختيار المقررات'!P1</f>
        <v>0</v>
      </c>
      <c r="D5" s="105" t="b">
        <f>'إختيار المقررات'!V1</f>
        <v>0</v>
      </c>
      <c r="E5" s="105" t="b">
        <f>'إختيار المقررات'!AH1</f>
        <v>0</v>
      </c>
      <c r="F5" s="106" t="b">
        <f>'إختيار المقررات'!AB1</f>
        <v>0</v>
      </c>
      <c r="G5" s="122">
        <f>'إختيار المقررات'!AB3</f>
        <v>0</v>
      </c>
      <c r="H5" s="139">
        <f>'إختيار المقررات'!P3</f>
        <v>0</v>
      </c>
      <c r="I5" s="105" t="b">
        <f>'إختيار المقررات'!D3</f>
        <v>0</v>
      </c>
      <c r="J5" s="107" t="b">
        <f>'إختيار المقررات'!J3</f>
        <v>0</v>
      </c>
      <c r="K5" s="108" t="b">
        <f>'إختيار المقررات'!V3</f>
        <v>0</v>
      </c>
      <c r="L5" s="109">
        <f>'إختيار المقررات'!AH3</f>
        <v>0</v>
      </c>
      <c r="M5" s="140">
        <f>'إختيار المقررات'!V4</f>
        <v>0</v>
      </c>
      <c r="N5" s="140">
        <f>'إختيار المقررات'!AC4</f>
        <v>0</v>
      </c>
      <c r="O5" s="110">
        <f>'إختيار المقررات'!AH4</f>
        <v>0</v>
      </c>
      <c r="P5" s="111" t="b">
        <f>'إختيار المقررات'!D4</f>
        <v>0</v>
      </c>
      <c r="Q5" s="112" t="b">
        <f>'إختيار المقررات'!J4</f>
        <v>0</v>
      </c>
      <c r="R5" s="113" t="b">
        <f>'إختيار المقررات'!P4</f>
        <v>0</v>
      </c>
      <c r="S5" s="114" t="e">
        <f>'إختيار المقررات'!D2</f>
        <v>#N/A</v>
      </c>
      <c r="T5" s="115" t="str">
        <f>IFERROR(IF(U5="م","م",IF(OR(T3=الإستمارة!$C$13,T3=الإستمارة!$C$14,T3=الإستمارة!$C$15,T3=الإستمارة!$C$16,T3=الإستمارة!$C$17,T3=الإستمارة!$C$18,T3=الإستمارة!$C$19,T3=الإستمارة!$C$20),VLOOKUP(T3,الإستمارة!$C$13:$G$20,5,0),VLOOKUP(T3,الإستمارة!$K$13:$O$20,5,0))),"")</f>
        <v/>
      </c>
      <c r="U5" s="116" t="e">
        <f>'إختيار المقررات'!BR6</f>
        <v>#N/A</v>
      </c>
      <c r="V5" s="115" t="str">
        <f>IFERROR(IF(W5="م","م",IF(OR(V3=الإستمارة!$C$13,V3=الإستمارة!$C$14,V3=الإستمارة!$C$15,V3=الإستمارة!$C$16,V3=الإستمارة!$C$17,V3=الإستمارة!$C$18,V3=الإستمارة!$C$19,V3=الإستمارة!$C$20),VLOOKUP(V3,الإستمارة!$C$13:$G$20,5,0),VLOOKUP(V3,الإستمارة!$K$13:$O$20,5,0))),"")</f>
        <v/>
      </c>
      <c r="W5" s="116" t="e">
        <f>'إختيار المقررات'!BR7</f>
        <v>#N/A</v>
      </c>
      <c r="X5" s="115" t="str">
        <f>IFERROR(IF(Y5="م","م",IF(OR(X3=الإستمارة!$C$13,X3=الإستمارة!$C$14,X3=الإستمارة!$C$15,X3=الإستمارة!$C$16,X3=الإستمارة!$C$17,X3=الإستمارة!$C$18,X3=الإستمارة!$C$19,X3=الإستمارة!$C$20),VLOOKUP(X3,الإستمارة!$C$13:$G$20,5,0),VLOOKUP(X3,الإستمارة!$K$13:$O$20,5,0))),"")</f>
        <v/>
      </c>
      <c r="Y5" s="116" t="e">
        <f>'إختيار المقررات'!BR8</f>
        <v>#N/A</v>
      </c>
      <c r="Z5" s="115" t="str">
        <f>IFERROR(IF(AA5="م","م",IF(OR(Z3=الإستمارة!$C$13,Z3=الإستمارة!$C$14,Z3=الإستمارة!$C$15,Z3=الإستمارة!$C$16,Z3=الإستمارة!$C$17,Z3=الإستمارة!$C$18,Z3=الإستمارة!$C$19,Z3=الإستمارة!$C$20),VLOOKUP(Z3,الإستمارة!$C$13:$G$20,5,0),VLOOKUP(Z3,الإستمارة!$K$13:$O$20,5,0))),"")</f>
        <v/>
      </c>
      <c r="AA5" s="116" t="e">
        <f>'إختيار المقررات'!BR9</f>
        <v>#N/A</v>
      </c>
      <c r="AB5" s="115" t="str">
        <f>IFERROR(IF(AC5="م","م",IF(OR(AB3=الإستمارة!$C$13,AB3=الإستمارة!$C$14,AB3=الإستمارة!$C$15,AB3=الإستمارة!$C$16,AB3=الإستمارة!$C$17,AB3=الإستمارة!$C$18,AB3=الإستمارة!$C$19,AB3=الإستمارة!$C$20),VLOOKUP(AB3,الإستمارة!$C$13:$G$20,5,0),VLOOKUP(AB3,الإستمارة!$K$13:$O$20,5,0))),"")</f>
        <v/>
      </c>
      <c r="AC5" s="116" t="e">
        <f>'إختيار المقررات'!BR10</f>
        <v>#N/A</v>
      </c>
      <c r="AD5" s="115" t="str">
        <f>IFERROR(IF(AE5="م","م",IF(OR(AD3=الإستمارة!$C$13,AD3=الإستمارة!$C$14,AD3=الإستمارة!$C$15,AD3=الإستمارة!$C$16,AD3=الإستمارة!$C$17,AD3=الإستمارة!$C$18,AD3=الإستمارة!$C$19,AD3=الإستمارة!$C$20),VLOOKUP(AD3,الإستمارة!$C$13:$G$20,5,0),VLOOKUP(AD3,الإستمارة!$K$13:$O$20,5,0))),"")</f>
        <v/>
      </c>
      <c r="AE5" s="116" t="e">
        <f>'إختيار المقررات'!BR11</f>
        <v>#N/A</v>
      </c>
      <c r="AF5" s="115" t="str">
        <f>IFERROR(IF(AG5="م","م",IF(OR(AF3=الإستمارة!$C$13,AF3=الإستمارة!$C$14,AF3=الإستمارة!$C$15,AF3=الإستمارة!$C$16,AF3=الإستمارة!$C$17,AF3=الإستمارة!$C$18,AF3=الإستمارة!$C$19,AF3=الإستمارة!$C$20),VLOOKUP(AF3,الإستمارة!$C$13:$G$20,5,0),VLOOKUP(AF3,الإستمارة!$K$13:$O$20,5,0))),"")</f>
        <v/>
      </c>
      <c r="AG5" s="116" t="e">
        <f>'إختيار المقررات'!BR13</f>
        <v>#N/A</v>
      </c>
      <c r="AH5" s="115" t="str">
        <f>IFERROR(IF(AI5="م","م",IF(OR(AH3=الإستمارة!$C$13,AH3=الإستمارة!$C$14,AH3=الإستمارة!$C$15,AH3=الإستمارة!$C$16,AH3=الإستمارة!$C$17,AH3=الإستمارة!$C$18,AH3=الإستمارة!$C$19,AH3=الإستمارة!$C$20),VLOOKUP(AH3,الإستمارة!$C$13:$G$20,5,0),VLOOKUP(AH3,الإستمارة!$K$13:$O$20,5,0))),"")</f>
        <v/>
      </c>
      <c r="AI5" s="116" t="e">
        <f>'إختيار المقررات'!BR14</f>
        <v>#N/A</v>
      </c>
      <c r="AJ5" s="115" t="str">
        <f>IFERROR(IF(AK5="م","م",IF(OR(AJ3=الإستمارة!$C$13,AJ3=الإستمارة!$C$14,AJ3=الإستمارة!$C$15,AJ3=الإستمارة!$C$16,AJ3=الإستمارة!$C$17,AJ3=الإستمارة!$C$18,AJ3=الإستمارة!$C$19,AJ3=الإستمارة!$C$20),VLOOKUP(AJ3,الإستمارة!$C$13:$G$20,5,0),VLOOKUP(AJ3,الإستمارة!$K$13:$O$20,5,0))),"")</f>
        <v/>
      </c>
      <c r="AK5" s="116" t="e">
        <f>'إختيار المقررات'!BR15</f>
        <v>#N/A</v>
      </c>
      <c r="AL5" s="115" t="str">
        <f>IFERROR(IF(AM5="م","م",IF(OR(AL3=الإستمارة!$C$13,AL3=الإستمارة!$C$14,AL3=الإستمارة!$C$15,AL3=الإستمارة!$C$16,AL3=الإستمارة!$C$17,AL3=الإستمارة!$C$18,AL3=الإستمارة!$C$19,AL3=الإستمارة!$C$20),VLOOKUP(AL3,الإستمارة!$C$13:$G$20,5,0),VLOOKUP(AL3,الإستمارة!$K$13:$O$20,5,0))),"")</f>
        <v/>
      </c>
      <c r="AM5" s="116" t="e">
        <f>'إختيار المقررات'!BR16</f>
        <v>#N/A</v>
      </c>
      <c r="AN5" s="115" t="str">
        <f>IFERROR(IF(AO5="م","م",IF(OR(AN3=الإستمارة!$C$13,AN3=الإستمارة!$C$14,AN3=الإستمارة!$C$15,AN3=الإستمارة!$C$16,AN3=الإستمارة!$C$17,AN3=الإستمارة!$C$18,AN3=الإستمارة!$C$19,AN3=الإستمارة!$C$20),VLOOKUP(AN3,الإستمارة!$C$13:$G$20,5,0),VLOOKUP(AN3,الإستمارة!$K$13:$O$20,5,0))),"")</f>
        <v/>
      </c>
      <c r="AO5" s="116" t="e">
        <f>'إختيار المقررات'!BR17</f>
        <v>#N/A</v>
      </c>
      <c r="AP5" s="115" t="str">
        <f>IFERROR(IF(AQ5="م","م",IF(OR(AP3=الإستمارة!$C$13,AP3=الإستمارة!$C$14,AP3=الإستمارة!$C$15,AP3=الإستمارة!$C$16,AP3=الإستمارة!$C$17,AP3=الإستمارة!$C$18,AP3=الإستمارة!$C$19,AP3=الإستمارة!$C$20),VLOOKUP(AP3,الإستمارة!$C$13:$G$20,5,0),VLOOKUP(AP3,الإستمارة!$K$13:$O$20,5,0))),"")</f>
        <v/>
      </c>
      <c r="AQ5" s="116" t="e">
        <f>'إختيار المقررات'!BR19</f>
        <v>#N/A</v>
      </c>
      <c r="AR5" s="115" t="str">
        <f>IFERROR(IF(AS5="م","م",IF(OR(AR3=الإستمارة!$C$13,AR3=الإستمارة!$C$14,AR3=الإستمارة!$C$15,AR3=الإستمارة!$C$16,AR3=الإستمارة!$C$17,AR3=الإستمارة!$C$18,AR3=الإستمارة!$C$19,AR3=الإستمارة!$C$20),VLOOKUP(AR3,الإستمارة!$C$13:$G$20,5,0),VLOOKUP(AR3,الإستمارة!$K$13:$O$20,5,0))),"")</f>
        <v/>
      </c>
      <c r="AS5" s="116" t="e">
        <f>'إختيار المقررات'!BR20</f>
        <v>#N/A</v>
      </c>
      <c r="AT5" s="115" t="str">
        <f>IFERROR(IF(AU5="م","م",IF(OR(AT3=الإستمارة!$C$13,AT3=الإستمارة!$C$14,AT3=الإستمارة!$C$15,AT3=الإستمارة!$C$16,AT3=الإستمارة!$C$17,AT3=الإستمارة!$C$18,AT3=الإستمارة!$C$19,AT3=الإستمارة!$C$20),VLOOKUP(AT3,الإستمارة!$C$13:$G$20,5,0),VLOOKUP(AT3,الإستمارة!$K$13:$O$20,5,0))),"")</f>
        <v/>
      </c>
      <c r="AU5" s="116" t="e">
        <f>'إختيار المقررات'!BR21</f>
        <v>#N/A</v>
      </c>
      <c r="AV5" s="115" t="str">
        <f>IFERROR(IF(AW5="م","م",IF(OR(AV3=الإستمارة!$C$13,AV3=الإستمارة!$C$14,AV3=الإستمارة!$C$15,AV3=الإستمارة!$C$16,AV3=الإستمارة!$C$17,AV3=الإستمارة!$C$18,AV3=الإستمارة!$C$19,AV3=الإستمارة!$C$20),VLOOKUP(AV3,الإستمارة!$C$13:$G$20,5,0),VLOOKUP(AV3,الإستمارة!$K$13:$O$20,5,0))),"")</f>
        <v/>
      </c>
      <c r="AW5" s="116" t="e">
        <f>'إختيار المقررات'!BR22</f>
        <v>#N/A</v>
      </c>
      <c r="AX5" s="115" t="str">
        <f>IFERROR(IF(AY5="م","م",IF(OR(AX3=الإستمارة!$C$13,AX3=الإستمارة!$C$14,AX3=الإستمارة!$C$15,AX3=الإستمارة!$C$16,AX3=الإستمارة!$C$17,AX3=الإستمارة!$C$18,AX3=الإستمارة!$C$19,AX3=الإستمارة!$C$20),VLOOKUP(AX3,الإستمارة!$C$13:$G$20,5,0),VLOOKUP(AX3,الإستمارة!$K$13:$O$20,5,0))),"")</f>
        <v/>
      </c>
      <c r="AY5" s="116" t="e">
        <f>'إختيار المقررات'!BR23</f>
        <v>#N/A</v>
      </c>
      <c r="AZ5" s="115" t="str">
        <f>IFERROR(IF(BA5="م","م",IF(OR(AZ3=الإستمارة!$C$13,AZ3=الإستمارة!$C$14,AZ3=الإستمارة!$C$15,AZ3=الإستمارة!$C$16,AZ3=الإستمارة!$C$17,AZ3=الإستمارة!$C$18,AZ3=الإستمارة!$C$19,AZ3=الإستمارة!$C$20),VLOOKUP(AZ3,الإستمارة!$C$13:$G$20,5,0),VLOOKUP(AZ3,الإستمارة!$K$13:$O$20,5,0))),"")</f>
        <v/>
      </c>
      <c r="BA5" s="116" t="e">
        <f>'إختيار المقررات'!BR24</f>
        <v>#N/A</v>
      </c>
      <c r="BB5" s="115" t="str">
        <f>IFERROR(IF(BC5="م","م",IF(OR(BB3=الإستمارة!$C$13,BB3=الإستمارة!$C$14,BB3=الإستمارة!$C$15,BB3=الإستمارة!$C$16,BB3=الإستمارة!$C$17,BB3=الإستمارة!$C$18,BB3=الإستمارة!$C$19,BB3=الإستمارة!$C$20),VLOOKUP(BB3,الإستمارة!$C$13:$G$20,5,0),VLOOKUP(BB3,الإستمارة!$K$13:$O$20,5,0))),"")</f>
        <v/>
      </c>
      <c r="BC5" s="116" t="e">
        <f>'إختيار المقررات'!BR26</f>
        <v>#N/A</v>
      </c>
      <c r="BD5" s="115" t="str">
        <f>IFERROR(IF(BE5="م","م",IF(OR(BD3=الإستمارة!$C$13,BD3=الإستمارة!$C$14,BD3=الإستمارة!$C$15,BD3=الإستمارة!$C$16,BD3=الإستمارة!$C$17,BD3=الإستمارة!$C$18,BD3=الإستمارة!$C$19,BD3=الإستمارة!$C$20),VLOOKUP(BD3,الإستمارة!$C$13:$G$20,5,0),VLOOKUP(BD3,الإستمارة!$K$13:$O$20,5,0))),"")</f>
        <v/>
      </c>
      <c r="BE5" s="116" t="e">
        <f>'إختيار المقررات'!BR27</f>
        <v>#N/A</v>
      </c>
      <c r="BF5" s="115" t="str">
        <f>IFERROR(IF(BG5="م","م",IF(OR(BF3=الإستمارة!$C$13,BF3=الإستمارة!$C$14,BF3=الإستمارة!$C$15,BF3=الإستمارة!$C$16,BF3=الإستمارة!$C$17,BF3=الإستمارة!$C$18,BF3=الإستمارة!$C$19,BF3=الإستمارة!$C$20),VLOOKUP(BF3,الإستمارة!$C$13:$G$20,5,0),VLOOKUP(BF3,الإستمارة!$K$13:$O$20,5,0))),"")</f>
        <v/>
      </c>
      <c r="BG5" s="116" t="e">
        <f>'إختيار المقررات'!BR28</f>
        <v>#N/A</v>
      </c>
      <c r="BH5" s="115" t="str">
        <f>IFERROR(IF(BI5="م","م",IF(OR(BH3=الإستمارة!$C$13,BH3=الإستمارة!$C$14,BH3=الإستمارة!$C$15,BH3=الإستمارة!$C$16,BH3=الإستمارة!$C$17,BH3=الإستمارة!$C$18,BH3=الإستمارة!$C$19,BH3=الإستمارة!$C$20),VLOOKUP(BH3,الإستمارة!$C$13:$G$20,5,0),VLOOKUP(BH3,الإستمارة!$K$13:$O$20,5,0))),"")</f>
        <v/>
      </c>
      <c r="BI5" s="116" t="e">
        <f>'إختيار المقررات'!BR29</f>
        <v>#N/A</v>
      </c>
      <c r="BJ5" s="115" t="str">
        <f>IFERROR(IF(BK5="م","م",IF(OR(BJ3=الإستمارة!$C$13,BJ3=الإستمارة!$C$14,BJ3=الإستمارة!$C$15,BJ3=الإستمارة!$C$16,BJ3=الإستمارة!$C$17,BJ3=الإستمارة!$C$18,BJ3=الإستمارة!$C$19,BJ3=الإستمارة!$C$20),VLOOKUP(BJ3,الإستمارة!$C$13:$G$20,5,0),VLOOKUP(BJ3,الإستمارة!$K$13:$O$20,5,0))),"")</f>
        <v/>
      </c>
      <c r="BK5" s="116" t="e">
        <f>'إختيار المقررات'!BR30</f>
        <v>#N/A</v>
      </c>
      <c r="BL5" s="115" t="str">
        <f>IFERROR(IF(BM5="م","م",IF(OR(BL3=الإستمارة!$C$13,BL3=الإستمارة!$C$14,BL3=الإستمارة!$C$15,BL3=الإستمارة!$C$16,BL3=الإستمارة!$C$17,BL3=الإستمارة!$C$18,BL3=الإستمارة!$C$19,BL3=الإستمارة!$C$20),VLOOKUP(BL3,الإستمارة!$C$13:$G$20,5,0),VLOOKUP(BL3,الإستمارة!$K$13:$O$20,5,0))),"")</f>
        <v/>
      </c>
      <c r="BM5" s="116" t="e">
        <f>'إختيار المقررات'!BR32</f>
        <v>#N/A</v>
      </c>
      <c r="BN5" s="115" t="str">
        <f>IFERROR(IF(BO5="م","م",IF(OR(BN3=الإستمارة!$C$13,BN3=الإستمارة!$C$14,BN3=الإستمارة!$C$15,BN3=الإستمارة!$C$16,BN3=الإستمارة!$C$17,BN3=الإستمارة!$C$18,BN3=الإستمارة!$C$19,BN3=الإستمارة!$C$20),VLOOKUP(BN3,الإستمارة!$C$13:$G$20,5,0),VLOOKUP(BN3,الإستمارة!$K$13:$O$20,5,0))),"")</f>
        <v/>
      </c>
      <c r="BO5" s="116" t="e">
        <f>'إختيار المقررات'!BR33</f>
        <v>#N/A</v>
      </c>
      <c r="BP5" s="115" t="str">
        <f>IFERROR(IF(BQ5="م","م",IF(OR(BP3=الإستمارة!$C$13,BP3=الإستمارة!$C$14,BP3=الإستمارة!$C$15,BP3=الإستمارة!$C$16,BP3=الإستمارة!$C$17,BP3=الإستمارة!$C$18,BP3=الإستمارة!$C$19,BP3=الإستمارة!$C$20),VLOOKUP(BP3,الإستمارة!$C$13:$G$20,5,0),VLOOKUP(BP3,الإستمارة!$K$13:$O$20,5,0))),"")</f>
        <v/>
      </c>
      <c r="BQ5" s="116" t="e">
        <f>'إختيار المقررات'!BR34</f>
        <v>#N/A</v>
      </c>
      <c r="BR5" s="115" t="str">
        <f>IFERROR(IF(BS5="م","م",IF(OR(BR3=الإستمارة!$C$13,BR3=الإستمارة!$C$14,BR3=الإستمارة!$C$15,BR3=الإستمارة!$C$16,BR3=الإستمارة!$C$17,BR3=الإستمارة!$C$18,BR3=الإستمارة!$C$19,BR3=الإستمارة!$C$20),VLOOKUP(BR3,الإستمارة!$C$13:$G$20,5,0),VLOOKUP(BR3,الإستمارة!$K$13:$O$20,5,0))),"")</f>
        <v/>
      </c>
      <c r="BS5" s="116" t="e">
        <f>'إختيار المقررات'!BR35</f>
        <v>#N/A</v>
      </c>
      <c r="BT5" s="115" t="str">
        <f>IFERROR(IF(BU5="م","م",IF(OR(BT3=الإستمارة!$C$13,BT3=الإستمارة!$C$14,BT3=الإستمارة!$C$15,BT3=الإستمارة!$C$16,BT3=الإستمارة!$C$17,BT3=الإستمارة!$C$18,BT3=الإستمارة!$C$19,BT3=الإستمارة!$C$20),VLOOKUP(BT3,الإستمارة!$C$13:$G$20,5,0),VLOOKUP(BT3,الإستمارة!$K$13:$O$20,5,0))),"")</f>
        <v/>
      </c>
      <c r="BU5" s="116" t="e">
        <f>'إختيار المقررات'!BR36</f>
        <v>#N/A</v>
      </c>
      <c r="BV5" s="115" t="str">
        <f>IFERROR(IF(BW5="م","م",IF(OR(BV3=الإستمارة!$C$13,BV3=الإستمارة!$C$14,BV3=الإستمارة!$C$15,BV3=الإستمارة!$C$16,BV3=الإستمارة!$C$17,BV3=الإستمارة!$C$18,BV3=الإستمارة!$C$19,BV3=الإستمارة!$C$20),VLOOKUP(BV3,الإستمارة!$C$13:$G$20,5,0),VLOOKUP(BV3,الإستمارة!$K$13:$O$20,5,0))),"")</f>
        <v/>
      </c>
      <c r="BW5" s="116" t="e">
        <f>'إختيار المقررات'!BR38</f>
        <v>#N/A</v>
      </c>
      <c r="BX5" s="115" t="str">
        <f>IFERROR(IF(BY5="م","م",IF(OR(BX3=الإستمارة!$C$13,BX3=الإستمارة!$C$14,BX3=الإستمارة!$C$15,BX3=الإستمارة!$C$16,BX3=الإستمارة!$C$17,BX3=الإستمارة!$C$18,BX3=الإستمارة!$C$19,BX3=الإستمارة!$C$20),VLOOKUP(BX3,الإستمارة!$C$13:$G$20,5,0),VLOOKUP(BX3,الإستمارة!$K$13:$O$20,5,0))),"")</f>
        <v/>
      </c>
      <c r="BY5" s="116" t="e">
        <f>'إختيار المقررات'!BR39</f>
        <v>#N/A</v>
      </c>
      <c r="BZ5" s="115" t="str">
        <f>IFERROR(IF(CA5="م","م",IF(OR(BZ3=الإستمارة!$C$13,BZ3=الإستمارة!$C$14,BZ3=الإستمارة!$C$15,BZ3=الإستمارة!$C$16,BZ3=الإستمارة!$C$17,BZ3=الإستمارة!$C$18,BZ3=الإستمارة!$C$19,BZ3=الإستمارة!$C$20),VLOOKUP(BZ3,الإستمارة!$C$13:$G$20,5,0),VLOOKUP(BZ3,الإستمارة!$K$13:$O$20,5,0))),"")</f>
        <v/>
      </c>
      <c r="CA5" s="116" t="e">
        <f>'إختيار المقررات'!BR40</f>
        <v>#N/A</v>
      </c>
      <c r="CB5" s="115" t="str">
        <f>IFERROR(IF(CC5="م","م",IF(OR(CB3=الإستمارة!$C$13,CB3=الإستمارة!$C$14,CB3=الإستمارة!$C$15,CB3=الإستمارة!$C$16,CB3=الإستمارة!$C$17,CB3=الإستمارة!$C$18,CB3=الإستمارة!$C$19,CB3=الإستمارة!$C$20),VLOOKUP(CB3,الإستمارة!$C$13:$G$20,5,0),VLOOKUP(CB3,الإستمارة!$K$13:$O$20,5,0))),"")</f>
        <v/>
      </c>
      <c r="CC5" s="116" t="e">
        <f>'إختيار المقررات'!BR41</f>
        <v>#N/A</v>
      </c>
      <c r="CD5" s="115" t="str">
        <f>IFERROR(IF(CE5="م","م",IF(OR(CD3=الإستمارة!$C$13,CD3=الإستمارة!$C$14,CD3=الإستمارة!$C$15,CD3=الإستمارة!$C$16,CD3=الإستمارة!$C$17,CD3=الإستمارة!$C$18,CD3=الإستمارة!$C$19,CD3=الإستمارة!$C$20),VLOOKUP(CD3,الإستمارة!$C$13:$G$20,5,0),VLOOKUP(CD3,الإستمارة!$K$13:$O$20,5,0))),"")</f>
        <v/>
      </c>
      <c r="CE5" s="116" t="e">
        <f>'إختيار المقررات'!BR42</f>
        <v>#N/A</v>
      </c>
      <c r="CF5" s="115" t="str">
        <f>IFERROR(IF(CG5="م","م",IF(OR(CF3=الإستمارة!$C$13,CF3=الإستمارة!$C$14,CF3=الإستمارة!$C$15,CF3=الإستمارة!$C$16,CF3=الإستمارة!$C$17,CF3=الإستمارة!$C$18,CF3=الإستمارة!$C$19,CF3=الإستمارة!$C$20),VLOOKUP(CF3,الإستمارة!$C$13:$G$20,5,0),VLOOKUP(CF3,الإستمارة!$K$13:$O$20,5,0))),"")</f>
        <v/>
      </c>
      <c r="CG5" s="116" t="e">
        <f>'إختيار المقررات'!BR43</f>
        <v>#N/A</v>
      </c>
      <c r="CH5" s="115" t="str">
        <f>IFERROR(IF(CI5="م","م",IF(OR(CH3=الإستمارة!$C$13,CH3=الإستمارة!$C$14,CH3=الإستمارة!$C$15,CH3=الإستمارة!$C$16,CH3=الإستمارة!$C$17,CH3=الإستمارة!$C$18,CH3=الإستمارة!$C$19,CH3=الإستمارة!$C$20),VLOOKUP(CH3,الإستمارة!$C$13:$G$20,5,0),VLOOKUP(CH3,الإستمارة!$K$13:$O$20,5,0))),"")</f>
        <v/>
      </c>
      <c r="CI5" s="116" t="e">
        <f>'إختيار المقررات'!BR44</f>
        <v>#N/A</v>
      </c>
      <c r="CJ5" s="115" t="str">
        <f>IFERROR(IF(CK5="م","م",IF(OR(CJ3=الإستمارة!$C$13,CJ3=الإستمارة!$C$14,CJ3=الإستمارة!$C$15,CJ3=الإستمارة!$C$16,CJ3=الإستمارة!$C$17,CJ3=الإستمارة!$C$18,CJ3=الإستمارة!$C$19,CJ3=الإستمارة!$C$20),VLOOKUP(CJ3,الإستمارة!$C$13:$G$20,5,0),VLOOKUP(CJ3,الإستمارة!$K$13:$O$20,5,0))),"")</f>
        <v/>
      </c>
      <c r="CK5" s="116" t="e">
        <f>'إختيار المقررات'!BR45</f>
        <v>#N/A</v>
      </c>
      <c r="CL5" s="115" t="str">
        <f>IFERROR(IF(CM5="م","م",IF(OR(CL3=الإستمارة!$C$13,CL3=الإستمارة!$C$14,CL3=الإستمارة!$C$15,CL3=الإستمارة!$C$16,CL3=الإستمارة!$C$17,CL3=الإستمارة!$C$18,CL3=الإستمارة!$C$19,CL3=الإستمارة!$C$20),VLOOKUP(CL3,الإستمارة!$C$13:$G$20,5,0),VLOOKUP(CL3,الإستمارة!$K$13:$O$20,5,0))),"")</f>
        <v/>
      </c>
      <c r="CM5" s="116" t="e">
        <f>'إختيار المقررات'!BR46</f>
        <v>#N/A</v>
      </c>
      <c r="CN5" s="115" t="str">
        <f>IFERROR(IF(CO5="م","م",IF(OR(CN3=الإستمارة!$C$13,CN3=الإستمارة!$C$14,CN3=الإستمارة!$C$15,CN3=الإستمارة!$C$16,CN3=الإستمارة!$C$17,CN3=الإستمارة!$C$18,CN3=الإستمارة!$C$19,CN3=الإستمارة!$C$20),VLOOKUP(CN3,الإستمارة!$C$13:$G$20,5,0),VLOOKUP(CN3,الإستمارة!$K$13:$O$20,5,0))),"")</f>
        <v/>
      </c>
      <c r="CO5" s="116" t="e">
        <f>'إختيار المقررات'!BR47</f>
        <v>#N/A</v>
      </c>
      <c r="CP5" s="115" t="str">
        <f>IFERROR(IF(CQ5="م","م",IF(OR(CP3=الإستمارة!$C$13,CP3=الإستمارة!$C$14,CP3=الإستمارة!$C$15,CP3=الإستمارة!$C$16,CP3=الإستمارة!$C$17,CP3=الإستمارة!$C$18,CP3=الإستمارة!$C$19,CP3=الإستمارة!$C$20),VLOOKUP(CP3,الإستمارة!$C$13:$G$20,5,0),VLOOKUP(CP3,الإستمارة!$K$13:$O$20,5,0))),"")</f>
        <v/>
      </c>
      <c r="CQ5" s="116" t="e">
        <f>'إختيار المقررات'!BR48</f>
        <v>#N/A</v>
      </c>
      <c r="CR5" s="115" t="str">
        <f>IFERROR(IF(CS5="م","م",IF(OR(CR3=الإستمارة!$C$13,CR3=الإستمارة!$C$14,CR3=الإستمارة!$C$15,CR3=الإستمارة!$C$16,CR3=الإستمارة!$C$17,CR3=الإستمارة!$C$18,CR3=الإستمارة!$C$19,CR3=الإستمارة!$C$20),VLOOKUP(CR3,الإستمارة!$C$13:$G$20,5,0),VLOOKUP(CR3,الإستمارة!$K$13:$O$20,5,0))),"")</f>
        <v/>
      </c>
      <c r="CS5" s="116" t="e">
        <f>'إختيار المقررات'!BR49</f>
        <v>#N/A</v>
      </c>
      <c r="CT5" s="115" t="str">
        <f>IFERROR(IF(CU5="م","م",IF(OR(CT3=الإستمارة!$C$13,CT3=الإستمارة!$C$14,CT3=الإستمارة!$C$15,CT3=الإستمارة!$C$16,CT3=الإستمارة!$C$17,CT3=الإستمارة!$C$18,CT3=الإستمارة!$C$19,CT3=الإستمارة!$C$20),VLOOKUP(CT3,الإستمارة!$C$13:$G$20,5,0),VLOOKUP(CT3,الإستمارة!$K$13:$O$20,5,0))),"")</f>
        <v/>
      </c>
      <c r="CU5" s="116" t="e">
        <f>'إختيار المقررات'!BR50</f>
        <v>#N/A</v>
      </c>
      <c r="CV5" s="115" t="str">
        <f>IFERROR(IF(CW5="م","م",IF(OR(CV3=الإستمارة!$C$13,CV3=الإستمارة!$C$14,CV3=الإستمارة!$C$15,CV3=الإستمارة!$C$16,CV3=الإستمارة!$C$17,CV3=الإستمارة!$C$18,CV3=الإستمارة!$C$19,CV3=الإستمارة!$C$20),VLOOKUP(CV3,الإستمارة!$C$13:$G$20,5,0),VLOOKUP(CV3,الإستمارة!$K$13:$O$20,5,0))),"")</f>
        <v/>
      </c>
      <c r="CW5" s="116" t="e">
        <f>'إختيار المقررات'!BR51</f>
        <v>#N/A</v>
      </c>
      <c r="CX5" s="115" t="str">
        <f>IFERROR(IF(CY5="م","م",IF(OR(CX3=الإستمارة!$C$13,CX3=الإستمارة!$C$14,CX3=الإستمارة!$C$15,CX3=الإستمارة!$C$16,CX3=الإستمارة!$C$17,CX3=الإستمارة!$C$18,CX3=الإستمارة!$C$19,CX3=الإستمارة!$C$20),VLOOKUP(CX3,الإستمارة!$C$13:$G$20,5,0),VLOOKUP(CX3,الإستمارة!$K$13:$O$20,5,0))),"")</f>
        <v/>
      </c>
      <c r="CY5" s="116" t="e">
        <f>'إختيار المقررات'!BR52</f>
        <v>#N/A</v>
      </c>
      <c r="CZ5" s="82"/>
      <c r="DA5" s="132"/>
      <c r="DB5" s="82"/>
      <c r="DC5" s="148"/>
      <c r="DD5" s="117"/>
      <c r="DE5" s="81"/>
      <c r="DF5" s="82">
        <f>'إختيار المقررات'!J6</f>
        <v>0</v>
      </c>
      <c r="DG5" s="82"/>
      <c r="DH5" s="82">
        <f>'إختيار المقررات'!AH9</f>
        <v>1900</v>
      </c>
      <c r="DI5" s="82"/>
      <c r="DJ5" s="118">
        <f>'إختيار المقررات'!AH10</f>
        <v>1900</v>
      </c>
      <c r="DK5" s="82" t="str">
        <f>'إختيار المقررات'!AH11</f>
        <v>لا</v>
      </c>
      <c r="DL5" s="119">
        <f>'إختيار المقررات'!AH12</f>
        <v>1900</v>
      </c>
      <c r="DM5" s="120">
        <f>'إختيار المقررات'!AH13</f>
        <v>0</v>
      </c>
      <c r="DN5" s="121">
        <f>'إختيار المقررات'!AH14</f>
        <v>0</v>
      </c>
      <c r="DO5" s="122">
        <v>0</v>
      </c>
      <c r="DP5" s="122">
        <v>0</v>
      </c>
      <c r="DQ5" s="122">
        <f>DN5+DO5+DP5</f>
        <v>0</v>
      </c>
      <c r="DR5" s="122" t="str">
        <f>'إدخال البيانات'!C4</f>
        <v/>
      </c>
      <c r="DS5" s="122">
        <f>'إدخال البيانات'!D4</f>
        <v>0</v>
      </c>
      <c r="DT5" s="122">
        <f>'إدخال البيانات'!E4</f>
        <v>0</v>
      </c>
      <c r="DU5" s="122">
        <f>'إدخال البيانات'!F4</f>
        <v>0</v>
      </c>
      <c r="DV5" s="122" t="e">
        <f>'إختيار المقررات'!D5</f>
        <v>#N/A</v>
      </c>
      <c r="DW5" s="122" t="e">
        <f>'إختيار المقررات'!J5</f>
        <v>#N/A</v>
      </c>
      <c r="DX5" s="122" t="e">
        <f>'إختيار المقررات'!V5</f>
        <v>#N/A</v>
      </c>
      <c r="DY5" s="122" t="e">
        <f>'إختيار المقررات'!AB5</f>
        <v>#N/A</v>
      </c>
      <c r="DZ5" s="122" t="e">
        <f>'إختيار المقررات'!AH5</f>
        <v>#N/A</v>
      </c>
      <c r="EA5" s="122" t="e">
        <f>'إختيار المقررات'!D6</f>
        <v>#N/A</v>
      </c>
      <c r="EB5" s="122">
        <f>'إختيار المقررات'!AH15</f>
        <v>0</v>
      </c>
    </row>
    <row r="6" spans="1:136" ht="15.75">
      <c r="T6" s="115"/>
      <c r="V6" s="125"/>
      <c r="X6" s="125"/>
      <c r="Z6" s="125"/>
      <c r="AB6" s="125"/>
      <c r="AD6" s="125"/>
      <c r="AE6" s="126"/>
      <c r="AF6" s="115"/>
      <c r="AG6" s="116"/>
      <c r="AH6" s="125"/>
      <c r="AI6" s="116"/>
      <c r="AJ6" s="125"/>
      <c r="AK6" s="116"/>
      <c r="AL6" s="125"/>
      <c r="AM6" s="116"/>
      <c r="AN6" s="125"/>
      <c r="AO6" s="127"/>
      <c r="AP6" s="115"/>
      <c r="AQ6" s="116"/>
      <c r="AR6" s="125"/>
      <c r="AS6" s="116"/>
      <c r="AT6" s="125"/>
      <c r="AU6" s="116"/>
      <c r="AV6" s="125"/>
      <c r="AW6" s="116"/>
      <c r="AX6" s="125"/>
      <c r="AZ6" s="125"/>
      <c r="BA6" s="126"/>
      <c r="BB6" s="115"/>
      <c r="BD6" s="125"/>
      <c r="BF6" s="125"/>
      <c r="BH6" s="125"/>
      <c r="BJ6" s="125"/>
      <c r="BK6" s="128"/>
      <c r="BL6" s="129"/>
      <c r="BN6" s="125"/>
      <c r="BP6" s="125"/>
      <c r="BR6" s="125"/>
      <c r="BT6" s="125"/>
      <c r="BU6" s="126"/>
      <c r="BV6" s="115"/>
      <c r="BX6" s="125"/>
      <c r="BZ6" s="125"/>
      <c r="CB6" s="125"/>
      <c r="CD6" s="125"/>
      <c r="CE6" s="127"/>
      <c r="CF6" s="115"/>
      <c r="CH6" s="125"/>
      <c r="CJ6" s="125"/>
      <c r="CL6" s="125"/>
      <c r="CN6" s="125"/>
      <c r="CO6" s="128"/>
      <c r="CP6" s="130"/>
      <c r="CR6" s="125"/>
      <c r="CT6" s="125"/>
      <c r="CV6" s="125"/>
      <c r="CX6" s="125"/>
      <c r="CY6" s="128"/>
    </row>
    <row r="9" spans="1:136">
      <c r="A9" s="92" t="s">
        <v>339</v>
      </c>
    </row>
  </sheetData>
  <sheetProtection password="A38F" sheet="1" objects="1" scenarios="1"/>
  <mergeCells count="102">
    <mergeCell ref="DI1:DM2"/>
    <mergeCell ref="DI3:DI4"/>
    <mergeCell ref="CP3:CQ3"/>
    <mergeCell ref="CR3:CS3"/>
    <mergeCell ref="DC3:DC4"/>
    <mergeCell ref="DB3:DB4"/>
    <mergeCell ref="DA3:DA4"/>
    <mergeCell ref="CZ3:CZ4"/>
    <mergeCell ref="BL2:BU2"/>
    <mergeCell ref="CD3:CE3"/>
    <mergeCell ref="CH3:CI3"/>
    <mergeCell ref="CL3:CM3"/>
    <mergeCell ref="BX3:BY3"/>
    <mergeCell ref="BZ3:CA3"/>
    <mergeCell ref="CF3:CG3"/>
    <mergeCell ref="BV2:CE2"/>
    <mergeCell ref="CB3:CC3"/>
    <mergeCell ref="CF2:CO2"/>
    <mergeCell ref="BR3:BS3"/>
    <mergeCell ref="CJ3:CK3"/>
    <mergeCell ref="BV3:BW3"/>
    <mergeCell ref="A1:A2"/>
    <mergeCell ref="AV3:AW3"/>
    <mergeCell ref="AX3:AY3"/>
    <mergeCell ref="BD3:BE3"/>
    <mergeCell ref="BH3:BI3"/>
    <mergeCell ref="AP2:AY2"/>
    <mergeCell ref="BB2:BK2"/>
    <mergeCell ref="C1:J2"/>
    <mergeCell ref="B1:B2"/>
    <mergeCell ref="AP1:BK1"/>
    <mergeCell ref="P1:R2"/>
    <mergeCell ref="T2:AC2"/>
    <mergeCell ref="Q3:Q4"/>
    <mergeCell ref="M1:M4"/>
    <mergeCell ref="N1:N4"/>
    <mergeCell ref="O1:O4"/>
    <mergeCell ref="T1:AO1"/>
    <mergeCell ref="Z3:AA3"/>
    <mergeCell ref="AB3:AC3"/>
    <mergeCell ref="AD3:AE3"/>
    <mergeCell ref="AF3:AG3"/>
    <mergeCell ref="AH3:AI3"/>
    <mergeCell ref="AJ3:AK3"/>
    <mergeCell ref="AN3:AO3"/>
    <mergeCell ref="DR3:DR4"/>
    <mergeCell ref="DS3:DS4"/>
    <mergeCell ref="CF1:CY1"/>
    <mergeCell ref="BL1:CE1"/>
    <mergeCell ref="CP2:CY2"/>
    <mergeCell ref="BJ3:BK3"/>
    <mergeCell ref="AL3:AM3"/>
    <mergeCell ref="R3:R4"/>
    <mergeCell ref="T3:U3"/>
    <mergeCell ref="V3:W3"/>
    <mergeCell ref="X3:Y3"/>
    <mergeCell ref="S1:S4"/>
    <mergeCell ref="AZ3:BA3"/>
    <mergeCell ref="BT3:BU3"/>
    <mergeCell ref="BF3:BG3"/>
    <mergeCell ref="BL3:BM3"/>
    <mergeCell ref="BN3:BO3"/>
    <mergeCell ref="BP3:BQ3"/>
    <mergeCell ref="DN1:DP2"/>
    <mergeCell ref="DO3:DO4"/>
    <mergeCell ref="DE1:DF2"/>
    <mergeCell ref="DL3:DL4"/>
    <mergeCell ref="DH3:DH4"/>
    <mergeCell ref="DP3:DP4"/>
    <mergeCell ref="G3:G4"/>
    <mergeCell ref="DQ3:DQ4"/>
    <mergeCell ref="BB3:BC3"/>
    <mergeCell ref="AP3:AQ3"/>
    <mergeCell ref="AR3:AS3"/>
    <mergeCell ref="AT3:AU3"/>
    <mergeCell ref="DM3:DM4"/>
    <mergeCell ref="DD3:DD4"/>
    <mergeCell ref="DJ3:DJ4"/>
    <mergeCell ref="CT3:CU3"/>
    <mergeCell ref="CV3:CW3"/>
    <mergeCell ref="CN3:CO3"/>
    <mergeCell ref="CX3:CY3"/>
    <mergeCell ref="DK3:DK4"/>
    <mergeCell ref="K1:K4"/>
    <mergeCell ref="AF2:AO2"/>
    <mergeCell ref="L1:L4"/>
    <mergeCell ref="P3:P4"/>
    <mergeCell ref="DE3:DE4"/>
    <mergeCell ref="DF3:DF4"/>
    <mergeCell ref="DG3:DG4"/>
    <mergeCell ref="DN3:DN4"/>
    <mergeCell ref="DB1:DD2"/>
    <mergeCell ref="CZ1:DA2"/>
    <mergeCell ref="EA3:EA4"/>
    <mergeCell ref="EB3:EB4"/>
    <mergeCell ref="DV3:DV4"/>
    <mergeCell ref="DW3:DW4"/>
    <mergeCell ref="DX3:DX4"/>
    <mergeCell ref="DY3:DY4"/>
    <mergeCell ref="DZ3:DZ4"/>
    <mergeCell ref="DT3:DT4"/>
    <mergeCell ref="DU3:DU4"/>
  </mergeCells>
  <hyperlinks>
    <hyperlink ref="B1:B2" r:id="rId1" location="'السجل العام'!A1" display="سجل المسجلين دراسات دوليه ودبلوماسيه.xlsm - 'السجل العام'!A1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ورقة5"/>
  <dimension ref="A1:U11024"/>
  <sheetViews>
    <sheetView rightToLeft="1" workbookViewId="0">
      <pane xSplit="1" ySplit="1" topLeftCell="B156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" defaultRowHeight="14.25"/>
  <cols>
    <col min="1" max="1" width="10" style="220" bestFit="1" customWidth="1"/>
    <col min="2" max="2" width="20.75" style="220" bestFit="1" customWidth="1"/>
    <col min="3" max="3" width="12.125" style="220" bestFit="1" customWidth="1"/>
    <col min="4" max="4" width="19" style="220" bestFit="1" customWidth="1"/>
    <col min="5" max="5" width="9" style="220" bestFit="1" customWidth="1"/>
    <col min="6" max="6" width="11.375" style="220" bestFit="1" customWidth="1"/>
    <col min="7" max="7" width="17.625" style="220" bestFit="1" customWidth="1"/>
    <col min="8" max="8" width="12.375" style="220" bestFit="1" customWidth="1"/>
    <col min="9" max="9" width="8.375" style="220" bestFit="1" customWidth="1"/>
    <col min="10" max="10" width="17.25" style="220" bestFit="1" customWidth="1"/>
    <col min="11" max="11" width="12.375" style="220" bestFit="1" customWidth="1"/>
    <col min="12" max="12" width="14.5" style="220" bestFit="1" customWidth="1"/>
    <col min="13" max="13" width="10.25" style="220" bestFit="1" customWidth="1"/>
    <col min="14" max="14" width="30.125" style="220" bestFit="1" customWidth="1"/>
    <col min="15" max="15" width="26.75" style="220" bestFit="1" customWidth="1"/>
    <col min="16" max="16" width="12.875" style="220" bestFit="1" customWidth="1"/>
    <col min="17" max="17" width="12" style="220" bestFit="1" customWidth="1"/>
    <col min="18" max="18" width="15" style="220" bestFit="1" customWidth="1"/>
    <col min="19" max="19" width="13.625" style="220" bestFit="1" customWidth="1"/>
    <col min="20" max="20" width="9.875" style="220" bestFit="1" customWidth="1"/>
    <col min="21" max="16384" width="9" style="220"/>
  </cols>
  <sheetData>
    <row r="1" spans="1:21">
      <c r="A1" s="220" t="s">
        <v>55</v>
      </c>
      <c r="B1" s="220" t="s">
        <v>66</v>
      </c>
      <c r="C1" s="220" t="s">
        <v>56</v>
      </c>
      <c r="D1" s="220" t="s">
        <v>57</v>
      </c>
      <c r="E1" s="220" t="s">
        <v>11</v>
      </c>
      <c r="F1" s="220" t="s">
        <v>58</v>
      </c>
      <c r="G1" s="220" t="s">
        <v>6</v>
      </c>
      <c r="H1" s="220" t="s">
        <v>10</v>
      </c>
      <c r="I1" s="220" t="s">
        <v>9</v>
      </c>
      <c r="J1" s="220" t="s">
        <v>413</v>
      </c>
      <c r="K1" s="220" t="s">
        <v>61</v>
      </c>
      <c r="L1" s="220" t="s">
        <v>62</v>
      </c>
      <c r="M1" s="220" t="s">
        <v>67</v>
      </c>
      <c r="N1" s="220" t="s">
        <v>829</v>
      </c>
      <c r="O1" s="220" t="s">
        <v>830</v>
      </c>
      <c r="P1" s="220" t="s">
        <v>831</v>
      </c>
      <c r="Q1" s="220" t="s">
        <v>832</v>
      </c>
      <c r="R1" s="220" t="s">
        <v>833</v>
      </c>
      <c r="S1" s="220" t="s">
        <v>883</v>
      </c>
      <c r="T1" s="220" t="s">
        <v>69</v>
      </c>
      <c r="U1" s="220" t="s">
        <v>50</v>
      </c>
    </row>
    <row r="2" spans="1:21" ht="17.25" customHeight="1">
      <c r="A2" s="220" t="s">
        <v>431</v>
      </c>
      <c r="B2" s="220" t="s">
        <v>605</v>
      </c>
      <c r="C2" s="220" t="s">
        <v>78</v>
      </c>
      <c r="D2" s="220" t="s">
        <v>311</v>
      </c>
      <c r="E2" s="220" t="s">
        <v>177</v>
      </c>
      <c r="F2" s="220">
        <v>28928</v>
      </c>
      <c r="G2" s="220" t="s">
        <v>352</v>
      </c>
      <c r="H2" s="220" t="s">
        <v>388</v>
      </c>
      <c r="I2" s="220" t="s">
        <v>882</v>
      </c>
      <c r="J2" s="220" t="s">
        <v>394</v>
      </c>
      <c r="K2" s="220" t="s">
        <v>405</v>
      </c>
      <c r="L2" s="220" t="s">
        <v>352</v>
      </c>
      <c r="M2" s="220" t="s">
        <v>357</v>
      </c>
      <c r="N2" s="220" t="s">
        <v>352</v>
      </c>
      <c r="O2" s="220" t="s">
        <v>834</v>
      </c>
      <c r="P2" s="220" t="s">
        <v>835</v>
      </c>
      <c r="Q2" s="220">
        <v>79.790000000000006</v>
      </c>
      <c r="R2" s="220" t="s">
        <v>836</v>
      </c>
      <c r="S2" s="220" t="s">
        <v>884</v>
      </c>
    </row>
    <row r="3" spans="1:21" ht="17.25" customHeight="1">
      <c r="A3" s="220" t="s">
        <v>432</v>
      </c>
      <c r="B3" s="220" t="s">
        <v>282</v>
      </c>
      <c r="C3" s="220" t="s">
        <v>76</v>
      </c>
      <c r="D3" s="220" t="s">
        <v>257</v>
      </c>
      <c r="E3" s="220" t="s">
        <v>177</v>
      </c>
      <c r="F3" s="220">
        <v>36161</v>
      </c>
      <c r="G3" s="220" t="s">
        <v>355</v>
      </c>
      <c r="H3" s="220" t="s">
        <v>388</v>
      </c>
      <c r="I3" s="220" t="s">
        <v>882</v>
      </c>
      <c r="J3" s="220" t="s">
        <v>828</v>
      </c>
      <c r="K3" s="220" t="s">
        <v>400</v>
      </c>
      <c r="L3" s="220" t="s">
        <v>355</v>
      </c>
      <c r="M3" s="220" t="s">
        <v>355</v>
      </c>
      <c r="N3" s="220" t="s">
        <v>355</v>
      </c>
      <c r="O3" s="220" t="s">
        <v>837</v>
      </c>
      <c r="P3" s="220" t="s">
        <v>840</v>
      </c>
      <c r="Q3" s="220">
        <v>82.2</v>
      </c>
      <c r="R3" s="220" t="s">
        <v>839</v>
      </c>
      <c r="S3" s="220" t="s">
        <v>885</v>
      </c>
    </row>
    <row r="4" spans="1:21" ht="17.25" customHeight="1">
      <c r="A4" s="220" t="s">
        <v>433</v>
      </c>
      <c r="B4" s="220" t="s">
        <v>606</v>
      </c>
      <c r="C4" s="220" t="s">
        <v>76</v>
      </c>
      <c r="D4" s="220" t="s">
        <v>286</v>
      </c>
      <c r="E4" s="220" t="s">
        <v>177</v>
      </c>
      <c r="F4" s="220">
        <v>36076</v>
      </c>
      <c r="G4" s="220" t="s">
        <v>352</v>
      </c>
      <c r="H4" s="220" t="s">
        <v>388</v>
      </c>
      <c r="I4" s="220" t="s">
        <v>882</v>
      </c>
      <c r="J4" s="220" t="s">
        <v>828</v>
      </c>
      <c r="K4" s="220" t="s">
        <v>399</v>
      </c>
      <c r="L4" s="220" t="s">
        <v>352</v>
      </c>
      <c r="M4" s="220" t="s">
        <v>352</v>
      </c>
      <c r="N4" s="220" t="s">
        <v>352</v>
      </c>
      <c r="O4" s="220" t="s">
        <v>837</v>
      </c>
      <c r="P4" s="220" t="s">
        <v>838</v>
      </c>
      <c r="Q4" s="220">
        <v>75.36</v>
      </c>
      <c r="R4" s="220" t="s">
        <v>839</v>
      </c>
      <c r="S4" s="220" t="s">
        <v>886</v>
      </c>
    </row>
    <row r="5" spans="1:21" ht="17.25" customHeight="1">
      <c r="A5" s="220" t="s">
        <v>434</v>
      </c>
      <c r="B5" s="220" t="s">
        <v>607</v>
      </c>
      <c r="C5" s="220" t="s">
        <v>120</v>
      </c>
      <c r="D5" s="220" t="s">
        <v>269</v>
      </c>
      <c r="E5" s="220" t="s">
        <v>177</v>
      </c>
      <c r="F5" s="220">
        <v>36183</v>
      </c>
      <c r="G5" s="220" t="s">
        <v>376</v>
      </c>
      <c r="H5" s="220" t="s">
        <v>389</v>
      </c>
      <c r="I5" s="220" t="s">
        <v>882</v>
      </c>
      <c r="J5" s="220" t="s">
        <v>828</v>
      </c>
      <c r="K5" s="220" t="s">
        <v>400</v>
      </c>
      <c r="L5" s="220" t="s">
        <v>362</v>
      </c>
      <c r="M5" s="220" t="s">
        <v>331</v>
      </c>
      <c r="N5" s="220" t="s">
        <v>362</v>
      </c>
      <c r="O5" s="220" t="s">
        <v>841</v>
      </c>
      <c r="P5" s="220" t="s">
        <v>842</v>
      </c>
      <c r="Q5" s="220">
        <v>79.5</v>
      </c>
      <c r="R5" s="220" t="s">
        <v>839</v>
      </c>
      <c r="S5" s="220" t="s">
        <v>887</v>
      </c>
    </row>
    <row r="6" spans="1:21" ht="17.25" customHeight="1">
      <c r="A6" s="220" t="s">
        <v>435</v>
      </c>
      <c r="B6" s="220" t="s">
        <v>300</v>
      </c>
      <c r="C6" s="220" t="s">
        <v>122</v>
      </c>
      <c r="D6" s="220" t="s">
        <v>301</v>
      </c>
      <c r="E6" s="220" t="s">
        <v>178</v>
      </c>
      <c r="F6" s="220">
        <v>36321</v>
      </c>
      <c r="G6" s="220" t="s">
        <v>352</v>
      </c>
      <c r="H6" s="220" t="s">
        <v>388</v>
      </c>
      <c r="I6" s="220" t="s">
        <v>882</v>
      </c>
      <c r="J6" s="220" t="s">
        <v>828</v>
      </c>
      <c r="K6" s="220" t="s">
        <v>400</v>
      </c>
      <c r="L6" s="220" t="s">
        <v>352</v>
      </c>
      <c r="M6" s="220" t="s">
        <v>352</v>
      </c>
      <c r="N6" s="220" t="s">
        <v>362</v>
      </c>
      <c r="O6" s="220" t="s">
        <v>841</v>
      </c>
      <c r="P6" s="220" t="s">
        <v>838</v>
      </c>
      <c r="Q6" s="220">
        <v>84</v>
      </c>
      <c r="R6" s="220" t="s">
        <v>839</v>
      </c>
      <c r="S6" s="220" t="s">
        <v>888</v>
      </c>
    </row>
    <row r="7" spans="1:21" ht="17.25" customHeight="1">
      <c r="A7" s="220" t="s">
        <v>436</v>
      </c>
      <c r="B7" s="220" t="s">
        <v>305</v>
      </c>
      <c r="C7" s="220" t="s">
        <v>83</v>
      </c>
      <c r="D7" s="220" t="s">
        <v>266</v>
      </c>
      <c r="E7" s="220" t="s">
        <v>178</v>
      </c>
      <c r="F7" s="220">
        <v>35150</v>
      </c>
      <c r="G7" s="220" t="s">
        <v>352</v>
      </c>
      <c r="H7" s="220" t="s">
        <v>388</v>
      </c>
      <c r="I7" s="220" t="s">
        <v>882</v>
      </c>
      <c r="J7" s="220" t="s">
        <v>828</v>
      </c>
      <c r="K7" s="220" t="s">
        <v>397</v>
      </c>
      <c r="L7" s="220" t="s">
        <v>352</v>
      </c>
      <c r="M7" s="220" t="s">
        <v>352</v>
      </c>
      <c r="N7" s="220" t="s">
        <v>352</v>
      </c>
      <c r="O7" s="220" t="s">
        <v>837</v>
      </c>
      <c r="P7" s="220" t="s">
        <v>838</v>
      </c>
      <c r="Q7" s="220">
        <v>75.72</v>
      </c>
      <c r="R7" s="220" t="s">
        <v>843</v>
      </c>
      <c r="S7" s="220" t="s">
        <v>889</v>
      </c>
    </row>
    <row r="8" spans="1:21" ht="17.25" customHeight="1">
      <c r="A8" s="220" t="s">
        <v>437</v>
      </c>
      <c r="B8" s="220" t="s">
        <v>608</v>
      </c>
      <c r="C8" s="220" t="s">
        <v>121</v>
      </c>
      <c r="D8" s="220" t="s">
        <v>309</v>
      </c>
      <c r="E8" s="220" t="s">
        <v>178</v>
      </c>
      <c r="F8" s="220">
        <v>36001</v>
      </c>
      <c r="G8" s="220" t="s">
        <v>352</v>
      </c>
      <c r="H8" s="220" t="s">
        <v>388</v>
      </c>
      <c r="I8" s="220" t="s">
        <v>882</v>
      </c>
      <c r="J8" s="220" t="s">
        <v>828</v>
      </c>
      <c r="K8" s="220" t="s">
        <v>400</v>
      </c>
      <c r="L8" s="220" t="s">
        <v>352</v>
      </c>
      <c r="M8" s="220" t="s">
        <v>352</v>
      </c>
      <c r="N8" s="220" t="s">
        <v>352</v>
      </c>
      <c r="O8" s="220" t="s">
        <v>844</v>
      </c>
      <c r="P8" s="220" t="s">
        <v>845</v>
      </c>
      <c r="Q8" s="220">
        <v>81</v>
      </c>
      <c r="R8" s="220" t="s">
        <v>839</v>
      </c>
      <c r="S8" s="220" t="s">
        <v>890</v>
      </c>
    </row>
    <row r="9" spans="1:21" ht="17.25" customHeight="1">
      <c r="A9" s="220" t="s">
        <v>438</v>
      </c>
      <c r="B9" s="220" t="s">
        <v>609</v>
      </c>
      <c r="C9" s="220" t="s">
        <v>158</v>
      </c>
      <c r="D9" s="220" t="s">
        <v>248</v>
      </c>
      <c r="E9" s="220" t="s">
        <v>178</v>
      </c>
      <c r="F9" s="220">
        <v>36352</v>
      </c>
      <c r="G9" s="220" t="s">
        <v>811</v>
      </c>
      <c r="H9" s="220" t="s">
        <v>388</v>
      </c>
      <c r="I9" s="220" t="s">
        <v>882</v>
      </c>
      <c r="J9" s="220" t="s">
        <v>394</v>
      </c>
      <c r="K9" s="220" t="s">
        <v>400</v>
      </c>
      <c r="L9" s="220" t="s">
        <v>352</v>
      </c>
      <c r="M9" s="220" t="s">
        <v>357</v>
      </c>
      <c r="N9" s="220" t="s">
        <v>352</v>
      </c>
      <c r="O9" s="220" t="s">
        <v>834</v>
      </c>
      <c r="P9" s="220" t="s">
        <v>835</v>
      </c>
      <c r="Q9" s="220">
        <v>93.17</v>
      </c>
      <c r="R9" s="220" t="s">
        <v>839</v>
      </c>
      <c r="S9" s="220" t="s">
        <v>891</v>
      </c>
    </row>
    <row r="10" spans="1:21" ht="17.25" customHeight="1">
      <c r="A10" s="220" t="s">
        <v>439</v>
      </c>
      <c r="B10" s="220" t="s">
        <v>610</v>
      </c>
      <c r="C10" s="220" t="s">
        <v>97</v>
      </c>
      <c r="D10" s="220" t="s">
        <v>237</v>
      </c>
      <c r="E10" s="220" t="s">
        <v>178</v>
      </c>
      <c r="F10" s="220">
        <v>36434</v>
      </c>
      <c r="G10" s="220" t="s">
        <v>364</v>
      </c>
      <c r="H10" s="220" t="s">
        <v>389</v>
      </c>
      <c r="I10" s="220" t="s">
        <v>882</v>
      </c>
      <c r="J10" s="220" t="s">
        <v>828</v>
      </c>
      <c r="K10" s="220" t="s">
        <v>400</v>
      </c>
      <c r="L10" s="220" t="s">
        <v>352</v>
      </c>
      <c r="M10" s="220" t="s">
        <v>331</v>
      </c>
      <c r="N10" s="220" t="s">
        <v>352</v>
      </c>
      <c r="O10" s="220" t="s">
        <v>846</v>
      </c>
      <c r="P10" s="220" t="s">
        <v>838</v>
      </c>
      <c r="Q10" s="220">
        <v>82.32</v>
      </c>
      <c r="R10" s="220" t="s">
        <v>839</v>
      </c>
      <c r="S10" s="220" t="s">
        <v>892</v>
      </c>
    </row>
    <row r="11" spans="1:21" ht="17.25" customHeight="1">
      <c r="A11" s="220" t="s">
        <v>440</v>
      </c>
      <c r="B11" s="220" t="s">
        <v>611</v>
      </c>
      <c r="C11" s="220" t="s">
        <v>76</v>
      </c>
      <c r="D11" s="220" t="s">
        <v>279</v>
      </c>
      <c r="E11" s="220" t="s">
        <v>178</v>
      </c>
      <c r="F11" s="220">
        <v>36228</v>
      </c>
      <c r="G11" s="220" t="s">
        <v>366</v>
      </c>
      <c r="H11" s="220" t="s">
        <v>388</v>
      </c>
      <c r="I11" s="220" t="s">
        <v>882</v>
      </c>
      <c r="J11" s="220" t="s">
        <v>828</v>
      </c>
      <c r="K11" s="220" t="s">
        <v>400</v>
      </c>
      <c r="L11" s="220" t="s">
        <v>352</v>
      </c>
      <c r="M11" s="220" t="s">
        <v>366</v>
      </c>
      <c r="N11" s="220" t="s">
        <v>362</v>
      </c>
      <c r="O11" s="220" t="s">
        <v>847</v>
      </c>
      <c r="P11" s="220" t="s">
        <v>842</v>
      </c>
      <c r="Q11" s="220">
        <v>86.03</v>
      </c>
      <c r="R11" s="220" t="s">
        <v>839</v>
      </c>
      <c r="S11" s="220" t="s">
        <v>893</v>
      </c>
    </row>
    <row r="12" spans="1:21" ht="17.25" customHeight="1">
      <c r="A12" s="220" t="s">
        <v>441</v>
      </c>
      <c r="B12" s="220" t="s">
        <v>612</v>
      </c>
      <c r="C12" s="220" t="s">
        <v>99</v>
      </c>
      <c r="D12" s="220" t="s">
        <v>262</v>
      </c>
      <c r="E12" s="220" t="s">
        <v>177</v>
      </c>
      <c r="F12" s="220">
        <v>36417</v>
      </c>
      <c r="G12" s="220" t="s">
        <v>352</v>
      </c>
      <c r="H12" s="220" t="s">
        <v>388</v>
      </c>
      <c r="I12" s="220" t="s">
        <v>882</v>
      </c>
      <c r="J12" s="220" t="s">
        <v>828</v>
      </c>
      <c r="K12" s="220" t="s">
        <v>400</v>
      </c>
      <c r="L12" s="220" t="s">
        <v>352</v>
      </c>
      <c r="M12" s="220" t="s">
        <v>352</v>
      </c>
      <c r="N12" s="220" t="s">
        <v>352</v>
      </c>
      <c r="O12" s="220" t="s">
        <v>837</v>
      </c>
      <c r="P12" s="220" t="s">
        <v>838</v>
      </c>
      <c r="Q12" s="220">
        <v>86.03</v>
      </c>
      <c r="R12" s="220" t="s">
        <v>839</v>
      </c>
      <c r="S12" s="220" t="s">
        <v>886</v>
      </c>
    </row>
    <row r="13" spans="1:21" ht="17.25" customHeight="1">
      <c r="A13" s="220" t="s">
        <v>442</v>
      </c>
      <c r="B13" s="220" t="s">
        <v>613</v>
      </c>
      <c r="C13" s="220" t="s">
        <v>92</v>
      </c>
      <c r="D13" s="220" t="s">
        <v>244</v>
      </c>
      <c r="E13" s="220" t="s">
        <v>178</v>
      </c>
      <c r="F13" s="220">
        <v>36216</v>
      </c>
      <c r="G13" s="220" t="s">
        <v>383</v>
      </c>
      <c r="H13" s="220" t="s">
        <v>388</v>
      </c>
      <c r="I13" s="220" t="s">
        <v>882</v>
      </c>
      <c r="J13" s="220" t="s">
        <v>828</v>
      </c>
      <c r="K13" s="220" t="s">
        <v>400</v>
      </c>
      <c r="L13" s="220" t="s">
        <v>362</v>
      </c>
      <c r="M13" s="220" t="s">
        <v>362</v>
      </c>
      <c r="N13" s="220" t="s">
        <v>352</v>
      </c>
      <c r="O13" s="220" t="s">
        <v>837</v>
      </c>
      <c r="P13" s="220" t="s">
        <v>838</v>
      </c>
      <c r="Q13" s="220">
        <v>80.849999999999994</v>
      </c>
      <c r="R13" s="220" t="s">
        <v>839</v>
      </c>
      <c r="S13" s="220" t="s">
        <v>886</v>
      </c>
    </row>
    <row r="14" spans="1:21" ht="17.25" customHeight="1">
      <c r="A14" s="220" t="s">
        <v>443</v>
      </c>
      <c r="B14" s="220" t="s">
        <v>614</v>
      </c>
      <c r="C14" s="220" t="s">
        <v>117</v>
      </c>
      <c r="D14" s="220" t="s">
        <v>277</v>
      </c>
      <c r="E14" s="220" t="s">
        <v>178</v>
      </c>
      <c r="F14" s="220">
        <v>27341</v>
      </c>
      <c r="G14" s="220" t="s">
        <v>352</v>
      </c>
      <c r="H14" s="220" t="s">
        <v>388</v>
      </c>
      <c r="I14" s="220" t="s">
        <v>882</v>
      </c>
      <c r="J14" s="220" t="s">
        <v>828</v>
      </c>
      <c r="K14" s="220" t="s">
        <v>412</v>
      </c>
      <c r="L14" s="220" t="s">
        <v>352</v>
      </c>
      <c r="M14" s="220" t="s">
        <v>352</v>
      </c>
      <c r="N14" s="220" t="s">
        <v>352</v>
      </c>
      <c r="O14" s="220" t="s">
        <v>837</v>
      </c>
      <c r="P14" s="220" t="s">
        <v>848</v>
      </c>
      <c r="Q14" s="220">
        <v>79</v>
      </c>
      <c r="R14" s="220" t="s">
        <v>849</v>
      </c>
      <c r="S14" s="220" t="s">
        <v>894</v>
      </c>
    </row>
    <row r="15" spans="1:21" ht="17.25" customHeight="1">
      <c r="A15" s="220" t="s">
        <v>444</v>
      </c>
      <c r="B15" s="220" t="s">
        <v>615</v>
      </c>
      <c r="C15" s="220" t="s">
        <v>108</v>
      </c>
      <c r="D15" s="220" t="s">
        <v>616</v>
      </c>
      <c r="E15" s="220" t="s">
        <v>178</v>
      </c>
      <c r="F15" s="220">
        <v>32533</v>
      </c>
      <c r="G15" s="220" t="s">
        <v>365</v>
      </c>
      <c r="H15" s="220" t="s">
        <v>388</v>
      </c>
      <c r="I15" s="220" t="s">
        <v>882</v>
      </c>
      <c r="J15" s="220" t="s">
        <v>828</v>
      </c>
      <c r="K15" s="220" t="s">
        <v>393</v>
      </c>
      <c r="L15" s="220" t="s">
        <v>362</v>
      </c>
      <c r="M15" s="220" t="s">
        <v>387</v>
      </c>
      <c r="N15" s="220" t="s">
        <v>352</v>
      </c>
      <c r="O15" s="220" t="s">
        <v>837</v>
      </c>
      <c r="P15" s="220" t="s">
        <v>848</v>
      </c>
      <c r="Q15" s="220">
        <v>88.91</v>
      </c>
      <c r="R15" s="220" t="s">
        <v>850</v>
      </c>
      <c r="S15" s="220" t="s">
        <v>895</v>
      </c>
    </row>
    <row r="16" spans="1:21" ht="17.25" customHeight="1">
      <c r="A16" s="220" t="s">
        <v>445</v>
      </c>
      <c r="B16" s="220" t="s">
        <v>617</v>
      </c>
      <c r="C16" s="220" t="s">
        <v>148</v>
      </c>
      <c r="D16" s="220" t="s">
        <v>267</v>
      </c>
      <c r="E16" s="220" t="s">
        <v>178</v>
      </c>
      <c r="F16" s="220">
        <v>36008</v>
      </c>
      <c r="G16" s="220" t="s">
        <v>352</v>
      </c>
      <c r="H16" s="220" t="s">
        <v>388</v>
      </c>
      <c r="I16" s="220" t="s">
        <v>882</v>
      </c>
      <c r="J16" s="220" t="s">
        <v>394</v>
      </c>
      <c r="K16" s="220" t="s">
        <v>400</v>
      </c>
      <c r="L16" s="220" t="s">
        <v>352</v>
      </c>
      <c r="M16" s="220" t="s">
        <v>352</v>
      </c>
      <c r="N16" s="220" t="s">
        <v>352</v>
      </c>
      <c r="O16" s="220" t="s">
        <v>834</v>
      </c>
      <c r="P16" s="220" t="s">
        <v>851</v>
      </c>
      <c r="Q16" s="220">
        <v>82.82</v>
      </c>
      <c r="R16" s="220" t="s">
        <v>839</v>
      </c>
      <c r="S16" s="220" t="s">
        <v>896</v>
      </c>
    </row>
    <row r="17" spans="1:19" ht="17.25" customHeight="1">
      <c r="A17" s="220" t="s">
        <v>446</v>
      </c>
      <c r="B17" s="220" t="s">
        <v>618</v>
      </c>
      <c r="C17" s="220" t="s">
        <v>76</v>
      </c>
      <c r="D17" s="220" t="s">
        <v>274</v>
      </c>
      <c r="E17" s="220" t="s">
        <v>178</v>
      </c>
      <c r="F17" s="220">
        <v>32680</v>
      </c>
      <c r="G17" s="220" t="s">
        <v>812</v>
      </c>
      <c r="H17" s="220" t="s">
        <v>388</v>
      </c>
      <c r="I17" s="220" t="s">
        <v>882</v>
      </c>
      <c r="J17" s="220" t="s">
        <v>828</v>
      </c>
      <c r="K17" s="220" t="s">
        <v>396</v>
      </c>
      <c r="L17" s="220" t="s">
        <v>372</v>
      </c>
      <c r="M17" s="220" t="s">
        <v>372</v>
      </c>
      <c r="N17" s="220" t="s">
        <v>372</v>
      </c>
      <c r="O17" s="220" t="s">
        <v>837</v>
      </c>
      <c r="P17" s="220" t="s">
        <v>848</v>
      </c>
      <c r="Q17" s="220">
        <v>82.72</v>
      </c>
      <c r="R17" s="220" t="s">
        <v>852</v>
      </c>
      <c r="S17" s="220" t="s">
        <v>897</v>
      </c>
    </row>
    <row r="18" spans="1:19" ht="17.25" customHeight="1">
      <c r="A18" s="220" t="s">
        <v>447</v>
      </c>
      <c r="B18" s="220" t="s">
        <v>619</v>
      </c>
      <c r="C18" s="220" t="s">
        <v>80</v>
      </c>
      <c r="D18" s="220" t="s">
        <v>275</v>
      </c>
      <c r="E18" s="220" t="s">
        <v>178</v>
      </c>
      <c r="F18" s="220">
        <v>30244</v>
      </c>
      <c r="G18" s="220" t="s">
        <v>352</v>
      </c>
      <c r="H18" s="220" t="s">
        <v>388</v>
      </c>
      <c r="I18" s="220" t="s">
        <v>882</v>
      </c>
      <c r="J18" s="220" t="s">
        <v>828</v>
      </c>
      <c r="K18" s="220" t="s">
        <v>411</v>
      </c>
      <c r="L18" s="220" t="s">
        <v>352</v>
      </c>
      <c r="M18" s="220" t="s">
        <v>362</v>
      </c>
      <c r="N18" s="220" t="s">
        <v>352</v>
      </c>
      <c r="O18" s="220" t="s">
        <v>837</v>
      </c>
      <c r="P18" s="220" t="s">
        <v>848</v>
      </c>
      <c r="Q18" s="220">
        <v>80.7</v>
      </c>
      <c r="R18" s="220" t="s">
        <v>853</v>
      </c>
      <c r="S18" s="220" t="s">
        <v>898</v>
      </c>
    </row>
    <row r="19" spans="1:19" ht="17.25" customHeight="1">
      <c r="A19" s="220" t="s">
        <v>449</v>
      </c>
      <c r="B19" s="220" t="s">
        <v>620</v>
      </c>
      <c r="C19" s="220" t="s">
        <v>96</v>
      </c>
      <c r="D19" s="220" t="s">
        <v>237</v>
      </c>
      <c r="E19" s="220" t="s">
        <v>178</v>
      </c>
      <c r="F19" s="220">
        <v>34511</v>
      </c>
      <c r="G19" s="220" t="s">
        <v>352</v>
      </c>
      <c r="H19" s="220" t="s">
        <v>388</v>
      </c>
      <c r="I19" s="220" t="s">
        <v>882</v>
      </c>
      <c r="J19" s="220" t="s">
        <v>394</v>
      </c>
      <c r="K19" s="220" t="s">
        <v>403</v>
      </c>
      <c r="L19" s="220" t="s">
        <v>352</v>
      </c>
      <c r="M19" s="220" t="s">
        <v>352</v>
      </c>
      <c r="N19" s="220" t="s">
        <v>352</v>
      </c>
      <c r="O19" s="220" t="s">
        <v>846</v>
      </c>
      <c r="P19" s="220" t="s">
        <v>838</v>
      </c>
      <c r="Q19" s="220">
        <v>75.25</v>
      </c>
      <c r="R19" s="220" t="s">
        <v>854</v>
      </c>
      <c r="S19" s="220" t="s">
        <v>899</v>
      </c>
    </row>
    <row r="20" spans="1:19" ht="17.25" customHeight="1">
      <c r="A20" s="220" t="s">
        <v>450</v>
      </c>
      <c r="B20" s="220" t="s">
        <v>621</v>
      </c>
      <c r="C20" s="220" t="s">
        <v>81</v>
      </c>
      <c r="D20" s="220" t="s">
        <v>622</v>
      </c>
      <c r="E20" s="220" t="s">
        <v>178</v>
      </c>
      <c r="F20" s="220">
        <v>36299</v>
      </c>
      <c r="G20" s="220" t="s">
        <v>352</v>
      </c>
      <c r="H20" s="220" t="s">
        <v>389</v>
      </c>
      <c r="I20" s="220" t="s">
        <v>603</v>
      </c>
      <c r="J20" s="220" t="s">
        <v>394</v>
      </c>
      <c r="K20" s="220" t="s">
        <v>400</v>
      </c>
      <c r="L20" s="220" t="s">
        <v>362</v>
      </c>
      <c r="M20" s="220" t="s">
        <v>331</v>
      </c>
      <c r="N20" s="220" t="s">
        <v>352</v>
      </c>
      <c r="O20" s="220" t="s">
        <v>855</v>
      </c>
      <c r="P20" s="220" t="s">
        <v>856</v>
      </c>
      <c r="Q20" s="220">
        <v>86.86</v>
      </c>
      <c r="R20" s="220" t="s">
        <v>839</v>
      </c>
      <c r="S20" s="220" t="s">
        <v>900</v>
      </c>
    </row>
    <row r="21" spans="1:19" ht="17.25" customHeight="1">
      <c r="A21" s="220" t="s">
        <v>454</v>
      </c>
      <c r="B21" s="220" t="s">
        <v>623</v>
      </c>
      <c r="C21" s="220" t="s">
        <v>134</v>
      </c>
      <c r="D21" s="220" t="s">
        <v>296</v>
      </c>
      <c r="E21" s="220" t="s">
        <v>178</v>
      </c>
      <c r="F21" s="220">
        <v>35066</v>
      </c>
      <c r="G21" s="220" t="s">
        <v>352</v>
      </c>
      <c r="H21" s="220" t="s">
        <v>388</v>
      </c>
      <c r="I21" s="220" t="s">
        <v>882</v>
      </c>
      <c r="J21" s="220" t="s">
        <v>394</v>
      </c>
      <c r="K21" s="220" t="s">
        <v>392</v>
      </c>
      <c r="L21" s="220" t="s">
        <v>352</v>
      </c>
      <c r="M21" s="220" t="s">
        <v>352</v>
      </c>
      <c r="N21" s="220" t="s">
        <v>352</v>
      </c>
      <c r="O21" s="220" t="s">
        <v>846</v>
      </c>
      <c r="P21" s="220" t="s">
        <v>838</v>
      </c>
      <c r="Q21" s="220">
        <v>75.05</v>
      </c>
      <c r="R21" s="220" t="s">
        <v>843</v>
      </c>
      <c r="S21" s="220" t="s">
        <v>901</v>
      </c>
    </row>
    <row r="22" spans="1:19" ht="17.25" customHeight="1">
      <c r="A22" s="220" t="s">
        <v>455</v>
      </c>
      <c r="B22" s="220" t="s">
        <v>624</v>
      </c>
      <c r="C22" s="220" t="s">
        <v>625</v>
      </c>
      <c r="D22" s="220" t="s">
        <v>252</v>
      </c>
      <c r="E22" s="220" t="s">
        <v>178</v>
      </c>
      <c r="F22" s="220">
        <v>35796</v>
      </c>
      <c r="G22" s="220" t="s">
        <v>366</v>
      </c>
      <c r="H22" s="220" t="s">
        <v>388</v>
      </c>
      <c r="I22" s="220" t="s">
        <v>882</v>
      </c>
      <c r="J22" s="220" t="s">
        <v>828</v>
      </c>
      <c r="K22" s="220" t="s">
        <v>400</v>
      </c>
      <c r="L22" s="220" t="s">
        <v>362</v>
      </c>
      <c r="M22" s="220" t="s">
        <v>366</v>
      </c>
      <c r="N22" s="220" t="s">
        <v>352</v>
      </c>
      <c r="O22" s="220" t="s">
        <v>846</v>
      </c>
      <c r="P22" s="220" t="s">
        <v>838</v>
      </c>
      <c r="Q22" s="220">
        <v>75.11</v>
      </c>
      <c r="R22" s="220" t="s">
        <v>839</v>
      </c>
      <c r="S22" s="220" t="s">
        <v>892</v>
      </c>
    </row>
    <row r="23" spans="1:19" ht="17.25" customHeight="1">
      <c r="A23" s="220" t="s">
        <v>456</v>
      </c>
      <c r="B23" s="220" t="s">
        <v>626</v>
      </c>
      <c r="C23" s="220" t="s">
        <v>142</v>
      </c>
      <c r="D23" s="220" t="s">
        <v>627</v>
      </c>
      <c r="E23" s="220" t="s">
        <v>178</v>
      </c>
      <c r="F23" s="220">
        <v>36540</v>
      </c>
      <c r="G23" s="220" t="s">
        <v>352</v>
      </c>
      <c r="H23" s="220" t="s">
        <v>388</v>
      </c>
      <c r="I23" s="220" t="s">
        <v>603</v>
      </c>
      <c r="J23" s="220" t="s">
        <v>828</v>
      </c>
      <c r="K23" s="220" t="s">
        <v>400</v>
      </c>
      <c r="L23" s="220" t="s">
        <v>352</v>
      </c>
      <c r="M23" s="220" t="s">
        <v>352</v>
      </c>
      <c r="N23" s="220" t="s">
        <v>352</v>
      </c>
      <c r="O23" s="220" t="s">
        <v>857</v>
      </c>
      <c r="P23" s="220" t="s">
        <v>858</v>
      </c>
      <c r="Q23" s="220">
        <v>82.38</v>
      </c>
      <c r="R23" s="220" t="s">
        <v>839</v>
      </c>
      <c r="S23" s="220" t="s">
        <v>902</v>
      </c>
    </row>
    <row r="24" spans="1:19" ht="17.25" customHeight="1">
      <c r="A24" s="220" t="s">
        <v>458</v>
      </c>
      <c r="B24" s="220" t="s">
        <v>628</v>
      </c>
      <c r="C24" s="220" t="s">
        <v>97</v>
      </c>
      <c r="D24" s="220" t="s">
        <v>252</v>
      </c>
      <c r="E24" s="220" t="s">
        <v>177</v>
      </c>
      <c r="F24" s="220">
        <v>36283</v>
      </c>
      <c r="G24" s="220" t="s">
        <v>352</v>
      </c>
      <c r="H24" s="220" t="s">
        <v>389</v>
      </c>
      <c r="I24" s="220" t="s">
        <v>603</v>
      </c>
      <c r="J24" s="220" t="s">
        <v>828</v>
      </c>
      <c r="K24" s="220" t="s">
        <v>400</v>
      </c>
      <c r="L24" s="220" t="s">
        <v>362</v>
      </c>
      <c r="M24" s="220" t="s">
        <v>331</v>
      </c>
      <c r="N24" s="220" t="s">
        <v>352</v>
      </c>
      <c r="O24" s="220" t="s">
        <v>855</v>
      </c>
      <c r="P24" s="220" t="s">
        <v>838</v>
      </c>
      <c r="Q24" s="220">
        <v>79.010000000000005</v>
      </c>
      <c r="R24" s="220" t="s">
        <v>839</v>
      </c>
      <c r="S24" s="220" t="s">
        <v>903</v>
      </c>
    </row>
    <row r="25" spans="1:19" ht="17.25" customHeight="1">
      <c r="A25" s="220" t="s">
        <v>459</v>
      </c>
      <c r="B25" s="220" t="s">
        <v>629</v>
      </c>
      <c r="C25" s="220" t="s">
        <v>630</v>
      </c>
      <c r="D25" s="220" t="s">
        <v>631</v>
      </c>
      <c r="E25" s="220" t="s">
        <v>178</v>
      </c>
      <c r="F25" s="220">
        <v>36406</v>
      </c>
      <c r="G25" s="220" t="s">
        <v>364</v>
      </c>
      <c r="H25" s="220" t="s">
        <v>388</v>
      </c>
      <c r="I25" s="220" t="s">
        <v>603</v>
      </c>
      <c r="J25" s="220" t="s">
        <v>828</v>
      </c>
      <c r="K25" s="220" t="s">
        <v>400</v>
      </c>
      <c r="L25" s="220" t="s">
        <v>352</v>
      </c>
      <c r="M25" s="220" t="s">
        <v>352</v>
      </c>
      <c r="N25" s="220" t="s">
        <v>352</v>
      </c>
      <c r="O25" s="220" t="s">
        <v>855</v>
      </c>
      <c r="P25" s="220" t="s">
        <v>838</v>
      </c>
      <c r="Q25" s="220">
        <v>86.44</v>
      </c>
      <c r="R25" s="220" t="s">
        <v>839</v>
      </c>
      <c r="S25" s="220" t="s">
        <v>903</v>
      </c>
    </row>
    <row r="26" spans="1:19" ht="17.25" customHeight="1">
      <c r="A26" s="220" t="s">
        <v>460</v>
      </c>
      <c r="B26" s="220" t="s">
        <v>635</v>
      </c>
      <c r="C26" s="220" t="s">
        <v>313</v>
      </c>
      <c r="D26" s="220" t="s">
        <v>306</v>
      </c>
      <c r="E26" s="220" t="s">
        <v>178</v>
      </c>
      <c r="F26" s="220">
        <v>35281</v>
      </c>
      <c r="G26" s="220" t="s">
        <v>352</v>
      </c>
      <c r="H26" s="220" t="s">
        <v>388</v>
      </c>
      <c r="I26" s="220" t="s">
        <v>882</v>
      </c>
      <c r="J26" s="220" t="s">
        <v>828</v>
      </c>
      <c r="K26" s="220" t="s">
        <v>399</v>
      </c>
      <c r="L26" s="220" t="s">
        <v>352</v>
      </c>
      <c r="M26" s="220" t="s">
        <v>352</v>
      </c>
      <c r="N26" s="220" t="s">
        <v>352</v>
      </c>
      <c r="O26" s="220" t="s">
        <v>837</v>
      </c>
      <c r="P26" s="220" t="s">
        <v>838</v>
      </c>
      <c r="Q26" s="220">
        <v>83.02</v>
      </c>
      <c r="R26" s="220" t="s">
        <v>839</v>
      </c>
      <c r="S26" s="220" t="s">
        <v>886</v>
      </c>
    </row>
    <row r="27" spans="1:19" ht="17.25" customHeight="1">
      <c r="A27" s="220" t="s">
        <v>462</v>
      </c>
      <c r="B27" s="220" t="s">
        <v>632</v>
      </c>
      <c r="C27" s="220" t="s">
        <v>120</v>
      </c>
      <c r="D27" s="220" t="s">
        <v>303</v>
      </c>
      <c r="E27" s="220" t="s">
        <v>178</v>
      </c>
      <c r="F27" s="220">
        <v>36214</v>
      </c>
      <c r="G27" s="220" t="s">
        <v>352</v>
      </c>
      <c r="H27" s="220" t="s">
        <v>388</v>
      </c>
      <c r="I27" s="220" t="s">
        <v>882</v>
      </c>
      <c r="J27" s="220" t="s">
        <v>394</v>
      </c>
      <c r="K27" s="220" t="s">
        <v>400</v>
      </c>
      <c r="L27" s="220" t="s">
        <v>352</v>
      </c>
      <c r="M27" s="220" t="s">
        <v>352</v>
      </c>
      <c r="N27" s="220" t="s">
        <v>352</v>
      </c>
      <c r="O27" s="220" t="s">
        <v>846</v>
      </c>
      <c r="P27" s="220" t="s">
        <v>838</v>
      </c>
      <c r="Q27" s="220">
        <v>75.430000000000007</v>
      </c>
      <c r="R27" s="220" t="s">
        <v>839</v>
      </c>
      <c r="S27" s="220" t="s">
        <v>892</v>
      </c>
    </row>
    <row r="28" spans="1:19" ht="17.25" customHeight="1">
      <c r="A28" s="220" t="s">
        <v>463</v>
      </c>
      <c r="B28" s="220" t="s">
        <v>633</v>
      </c>
      <c r="C28" s="220" t="s">
        <v>74</v>
      </c>
      <c r="D28" s="220" t="s">
        <v>634</v>
      </c>
      <c r="E28" s="220" t="s">
        <v>178</v>
      </c>
      <c r="F28" s="220">
        <v>36161</v>
      </c>
      <c r="G28" s="220" t="s">
        <v>813</v>
      </c>
      <c r="H28" s="220" t="s">
        <v>388</v>
      </c>
      <c r="I28" s="220" t="s">
        <v>882</v>
      </c>
      <c r="J28" s="220" t="s">
        <v>828</v>
      </c>
      <c r="K28" s="220" t="s">
        <v>399</v>
      </c>
      <c r="L28" s="220" t="s">
        <v>362</v>
      </c>
      <c r="M28" s="220" t="s">
        <v>362</v>
      </c>
      <c r="N28" s="220" t="s">
        <v>352</v>
      </c>
      <c r="O28" s="220" t="s">
        <v>837</v>
      </c>
      <c r="P28" s="220" t="s">
        <v>838</v>
      </c>
      <c r="Q28" s="220">
        <v>75.34</v>
      </c>
      <c r="R28" s="220" t="s">
        <v>839</v>
      </c>
      <c r="S28" s="220" t="s">
        <v>886</v>
      </c>
    </row>
    <row r="29" spans="1:19" ht="17.25" customHeight="1">
      <c r="A29" s="220" t="s">
        <v>464</v>
      </c>
      <c r="B29" s="220" t="s">
        <v>636</v>
      </c>
      <c r="C29" s="220" t="s">
        <v>637</v>
      </c>
      <c r="D29" s="220" t="s">
        <v>284</v>
      </c>
      <c r="E29" s="220" t="s">
        <v>178</v>
      </c>
      <c r="F29" s="220">
        <v>36164</v>
      </c>
      <c r="G29" s="220" t="s">
        <v>352</v>
      </c>
      <c r="H29" s="220" t="s">
        <v>389</v>
      </c>
      <c r="I29" s="220" t="s">
        <v>603</v>
      </c>
      <c r="J29" s="220" t="s">
        <v>394</v>
      </c>
      <c r="K29" s="220" t="s">
        <v>399</v>
      </c>
      <c r="L29" s="220" t="s">
        <v>352</v>
      </c>
      <c r="M29" s="220" t="s">
        <v>331</v>
      </c>
      <c r="N29" s="220" t="s">
        <v>352</v>
      </c>
      <c r="O29" s="220" t="s">
        <v>855</v>
      </c>
      <c r="P29" s="220" t="s">
        <v>838</v>
      </c>
      <c r="Q29" s="220">
        <v>80.849999999999994</v>
      </c>
      <c r="R29" s="220" t="s">
        <v>859</v>
      </c>
      <c r="S29" s="220" t="s">
        <v>904</v>
      </c>
    </row>
    <row r="30" spans="1:19" ht="17.25" customHeight="1">
      <c r="A30" s="220" t="s">
        <v>465</v>
      </c>
      <c r="B30" s="220" t="s">
        <v>638</v>
      </c>
      <c r="C30" s="220" t="s">
        <v>111</v>
      </c>
      <c r="D30" s="220" t="s">
        <v>257</v>
      </c>
      <c r="E30" s="220" t="s">
        <v>178</v>
      </c>
      <c r="F30" s="220">
        <v>36334</v>
      </c>
      <c r="G30" s="220" t="s">
        <v>381</v>
      </c>
      <c r="H30" s="220" t="s">
        <v>388</v>
      </c>
      <c r="I30" s="220" t="s">
        <v>882</v>
      </c>
      <c r="J30" s="220" t="s">
        <v>828</v>
      </c>
      <c r="K30" s="220" t="s">
        <v>400</v>
      </c>
      <c r="L30" s="220" t="s">
        <v>352</v>
      </c>
      <c r="M30" s="220" t="s">
        <v>352</v>
      </c>
      <c r="N30" s="220" t="s">
        <v>352</v>
      </c>
      <c r="O30" s="220" t="s">
        <v>837</v>
      </c>
      <c r="P30" s="220" t="s">
        <v>838</v>
      </c>
      <c r="Q30" s="220">
        <v>84.27</v>
      </c>
      <c r="R30" s="220" t="s">
        <v>839</v>
      </c>
      <c r="S30" s="220" t="s">
        <v>886</v>
      </c>
    </row>
    <row r="31" spans="1:19" ht="17.25" customHeight="1">
      <c r="A31" s="220" t="s">
        <v>466</v>
      </c>
      <c r="B31" s="220" t="s">
        <v>641</v>
      </c>
      <c r="C31" s="220" t="s">
        <v>76</v>
      </c>
      <c r="D31" s="220" t="s">
        <v>316</v>
      </c>
      <c r="E31" s="220" t="s">
        <v>178</v>
      </c>
      <c r="F31" s="220">
        <v>35511</v>
      </c>
      <c r="G31" s="220" t="s">
        <v>352</v>
      </c>
      <c r="H31" s="220" t="s">
        <v>389</v>
      </c>
      <c r="I31" s="220" t="s">
        <v>603</v>
      </c>
      <c r="J31" s="220" t="s">
        <v>394</v>
      </c>
      <c r="K31" s="220" t="s">
        <v>399</v>
      </c>
      <c r="L31" s="220" t="s">
        <v>362</v>
      </c>
      <c r="M31" s="220" t="s">
        <v>331</v>
      </c>
      <c r="N31" s="220" t="s">
        <v>352</v>
      </c>
      <c r="O31" s="220" t="s">
        <v>855</v>
      </c>
      <c r="P31" s="220" t="s">
        <v>838</v>
      </c>
      <c r="Q31" s="220">
        <v>76.09</v>
      </c>
      <c r="R31" s="220" t="s">
        <v>859</v>
      </c>
      <c r="S31" s="220" t="s">
        <v>904</v>
      </c>
    </row>
    <row r="32" spans="1:19" ht="17.25" customHeight="1">
      <c r="A32" s="220" t="s">
        <v>467</v>
      </c>
      <c r="B32" s="220" t="s">
        <v>639</v>
      </c>
      <c r="C32" s="220" t="s">
        <v>106</v>
      </c>
      <c r="D32" s="220" t="s">
        <v>262</v>
      </c>
      <c r="E32" s="220" t="s">
        <v>178</v>
      </c>
      <c r="F32" s="220">
        <v>36267</v>
      </c>
      <c r="G32" s="220" t="s">
        <v>352</v>
      </c>
      <c r="H32" s="220" t="s">
        <v>388</v>
      </c>
      <c r="I32" s="220" t="s">
        <v>882</v>
      </c>
      <c r="J32" s="220" t="s">
        <v>828</v>
      </c>
      <c r="K32" s="220" t="s">
        <v>400</v>
      </c>
      <c r="L32" s="220" t="s">
        <v>352</v>
      </c>
      <c r="M32" s="220" t="s">
        <v>362</v>
      </c>
      <c r="N32" s="220" t="s">
        <v>352</v>
      </c>
      <c r="O32" s="220" t="s">
        <v>846</v>
      </c>
      <c r="P32" s="220" t="s">
        <v>838</v>
      </c>
      <c r="Q32" s="220">
        <v>76.069999999999993</v>
      </c>
      <c r="R32" s="220" t="s">
        <v>839</v>
      </c>
      <c r="S32" s="220" t="s">
        <v>892</v>
      </c>
    </row>
    <row r="33" spans="1:19" ht="17.25" customHeight="1">
      <c r="A33" s="220" t="s">
        <v>468</v>
      </c>
      <c r="B33" s="220" t="s">
        <v>640</v>
      </c>
      <c r="C33" s="220" t="s">
        <v>131</v>
      </c>
      <c r="D33" s="220" t="s">
        <v>297</v>
      </c>
      <c r="E33" s="220" t="s">
        <v>178</v>
      </c>
      <c r="F33" s="220">
        <v>36190</v>
      </c>
      <c r="G33" s="220" t="s">
        <v>352</v>
      </c>
      <c r="H33" s="220" t="s">
        <v>388</v>
      </c>
      <c r="I33" s="220" t="s">
        <v>882</v>
      </c>
      <c r="J33" s="220" t="s">
        <v>394</v>
      </c>
      <c r="K33" s="220" t="s">
        <v>400</v>
      </c>
      <c r="L33" s="220" t="s">
        <v>352</v>
      </c>
      <c r="M33" s="220" t="s">
        <v>352</v>
      </c>
      <c r="N33" s="220" t="s">
        <v>352</v>
      </c>
      <c r="O33" s="220" t="s">
        <v>846</v>
      </c>
      <c r="P33" s="220" t="s">
        <v>838</v>
      </c>
      <c r="Q33" s="220">
        <v>77.47</v>
      </c>
      <c r="R33" s="220" t="s">
        <v>839</v>
      </c>
      <c r="S33" s="220" t="s">
        <v>892</v>
      </c>
    </row>
    <row r="34" spans="1:19" ht="17.25" customHeight="1">
      <c r="A34" s="220" t="s">
        <v>469</v>
      </c>
      <c r="B34" s="220" t="s">
        <v>642</v>
      </c>
      <c r="C34" s="220" t="s">
        <v>260</v>
      </c>
      <c r="D34" s="220" t="s">
        <v>274</v>
      </c>
      <c r="E34" s="220" t="s">
        <v>178</v>
      </c>
      <c r="F34" s="220">
        <v>35916</v>
      </c>
      <c r="G34" s="220" t="s">
        <v>382</v>
      </c>
      <c r="H34" s="220" t="s">
        <v>388</v>
      </c>
      <c r="I34" s="220" t="s">
        <v>882</v>
      </c>
      <c r="J34" s="220" t="s">
        <v>828</v>
      </c>
      <c r="K34" s="220" t="s">
        <v>399</v>
      </c>
      <c r="L34" s="220" t="s">
        <v>352</v>
      </c>
      <c r="M34" s="220" t="s">
        <v>362</v>
      </c>
      <c r="N34" s="220" t="s">
        <v>352</v>
      </c>
      <c r="O34" s="220" t="s">
        <v>837</v>
      </c>
      <c r="P34" s="220" t="s">
        <v>838</v>
      </c>
      <c r="Q34" s="220">
        <v>76.540000000000006</v>
      </c>
      <c r="R34" s="220" t="s">
        <v>839</v>
      </c>
      <c r="S34" s="220" t="s">
        <v>886</v>
      </c>
    </row>
    <row r="35" spans="1:19" ht="17.25" customHeight="1">
      <c r="A35" s="220" t="s">
        <v>470</v>
      </c>
      <c r="B35" s="220" t="s">
        <v>643</v>
      </c>
      <c r="C35" s="220" t="s">
        <v>127</v>
      </c>
      <c r="D35" s="220" t="s">
        <v>644</v>
      </c>
      <c r="E35" s="220" t="s">
        <v>178</v>
      </c>
      <c r="F35" s="220">
        <v>36175</v>
      </c>
      <c r="G35" s="220" t="s">
        <v>352</v>
      </c>
      <c r="H35" s="220" t="s">
        <v>388</v>
      </c>
      <c r="I35" s="220" t="s">
        <v>882</v>
      </c>
      <c r="J35" s="220" t="s">
        <v>828</v>
      </c>
      <c r="K35" s="220" t="s">
        <v>399</v>
      </c>
      <c r="L35" s="220" t="s">
        <v>352</v>
      </c>
      <c r="M35" s="220" t="s">
        <v>352</v>
      </c>
      <c r="N35" s="220" t="s">
        <v>352</v>
      </c>
      <c r="O35" s="220" t="s">
        <v>846</v>
      </c>
      <c r="P35" s="220" t="s">
        <v>838</v>
      </c>
      <c r="Q35" s="220">
        <v>75.819999999999993</v>
      </c>
      <c r="R35" s="220" t="s">
        <v>839</v>
      </c>
      <c r="S35" s="220" t="s">
        <v>892</v>
      </c>
    </row>
    <row r="36" spans="1:19" ht="17.25" customHeight="1">
      <c r="A36" s="220" t="s">
        <v>471</v>
      </c>
      <c r="B36" s="220" t="s">
        <v>645</v>
      </c>
      <c r="C36" s="220" t="s">
        <v>112</v>
      </c>
      <c r="D36" s="220" t="s">
        <v>249</v>
      </c>
      <c r="E36" s="220" t="s">
        <v>178</v>
      </c>
      <c r="F36" s="220">
        <v>33225</v>
      </c>
      <c r="G36" s="220" t="s">
        <v>352</v>
      </c>
      <c r="H36" s="220" t="s">
        <v>388</v>
      </c>
      <c r="I36" s="220" t="s">
        <v>882</v>
      </c>
      <c r="J36" s="220" t="s">
        <v>828</v>
      </c>
      <c r="K36" s="220" t="s">
        <v>402</v>
      </c>
      <c r="L36" s="220" t="s">
        <v>352</v>
      </c>
      <c r="M36" s="220" t="s">
        <v>362</v>
      </c>
      <c r="N36" s="220" t="s">
        <v>362</v>
      </c>
      <c r="O36" s="220" t="s">
        <v>841</v>
      </c>
      <c r="P36" s="220" t="s">
        <v>838</v>
      </c>
      <c r="Q36" s="220">
        <v>86.19</v>
      </c>
      <c r="R36" s="220" t="s">
        <v>843</v>
      </c>
      <c r="S36" s="220" t="s">
        <v>905</v>
      </c>
    </row>
    <row r="37" spans="1:19" ht="17.25" customHeight="1">
      <c r="A37" s="220" t="s">
        <v>472</v>
      </c>
      <c r="B37" s="220" t="s">
        <v>646</v>
      </c>
      <c r="C37" s="220" t="s">
        <v>122</v>
      </c>
      <c r="D37" s="220" t="s">
        <v>327</v>
      </c>
      <c r="E37" s="220" t="s">
        <v>178</v>
      </c>
      <c r="F37" s="220">
        <v>32825</v>
      </c>
      <c r="G37" s="220" t="s">
        <v>356</v>
      </c>
      <c r="H37" s="220" t="s">
        <v>388</v>
      </c>
      <c r="I37" s="220" t="s">
        <v>882</v>
      </c>
      <c r="J37" s="220" t="s">
        <v>828</v>
      </c>
      <c r="K37" s="220" t="s">
        <v>406</v>
      </c>
      <c r="L37" s="220" t="s">
        <v>362</v>
      </c>
      <c r="M37" s="220" t="s">
        <v>362</v>
      </c>
      <c r="N37" s="220" t="s">
        <v>362</v>
      </c>
      <c r="O37" s="220" t="s">
        <v>841</v>
      </c>
      <c r="P37" s="220" t="s">
        <v>848</v>
      </c>
      <c r="Q37" s="220">
        <v>83.94</v>
      </c>
      <c r="R37" s="220" t="s">
        <v>860</v>
      </c>
      <c r="S37" s="220" t="s">
        <v>906</v>
      </c>
    </row>
    <row r="38" spans="1:19" ht="17.25" customHeight="1">
      <c r="A38" s="220" t="s">
        <v>473</v>
      </c>
      <c r="B38" s="220" t="s">
        <v>647</v>
      </c>
      <c r="C38" s="220" t="s">
        <v>154</v>
      </c>
      <c r="D38" s="220" t="s">
        <v>279</v>
      </c>
      <c r="E38" s="220" t="s">
        <v>177</v>
      </c>
      <c r="F38" s="220">
        <v>35610</v>
      </c>
      <c r="G38" s="220" t="s">
        <v>373</v>
      </c>
      <c r="H38" s="220" t="s">
        <v>388</v>
      </c>
      <c r="I38" s="220" t="s">
        <v>882</v>
      </c>
      <c r="J38" s="220" t="s">
        <v>828</v>
      </c>
      <c r="K38" s="220" t="s">
        <v>400</v>
      </c>
      <c r="L38" s="220" t="s">
        <v>373</v>
      </c>
      <c r="M38" s="220" t="s">
        <v>373</v>
      </c>
      <c r="N38" s="220" t="s">
        <v>373</v>
      </c>
      <c r="O38" s="220" t="s">
        <v>837</v>
      </c>
      <c r="P38" s="220" t="s">
        <v>838</v>
      </c>
      <c r="Q38" s="220">
        <v>75.180000000000007</v>
      </c>
      <c r="R38" s="220" t="s">
        <v>839</v>
      </c>
      <c r="S38" s="220" t="s">
        <v>907</v>
      </c>
    </row>
    <row r="39" spans="1:19" ht="17.25" customHeight="1">
      <c r="A39" s="220" t="s">
        <v>474</v>
      </c>
      <c r="B39" s="220" t="s">
        <v>648</v>
      </c>
      <c r="C39" s="220" t="s">
        <v>108</v>
      </c>
      <c r="D39" s="220" t="s">
        <v>287</v>
      </c>
      <c r="E39" s="220" t="s">
        <v>177</v>
      </c>
      <c r="F39" s="220">
        <v>35923</v>
      </c>
      <c r="G39" s="220" t="s">
        <v>352</v>
      </c>
      <c r="H39" s="220" t="s">
        <v>388</v>
      </c>
      <c r="I39" s="220" t="s">
        <v>882</v>
      </c>
      <c r="J39" s="220" t="s">
        <v>394</v>
      </c>
      <c r="K39" s="220" t="s">
        <v>399</v>
      </c>
      <c r="L39" s="220" t="s">
        <v>352</v>
      </c>
      <c r="M39" s="220" t="s">
        <v>352</v>
      </c>
      <c r="N39" s="220" t="s">
        <v>352</v>
      </c>
      <c r="O39" s="220" t="s">
        <v>846</v>
      </c>
      <c r="P39" s="220" t="s">
        <v>838</v>
      </c>
      <c r="Q39" s="220">
        <v>75.13</v>
      </c>
      <c r="R39" s="220" t="s">
        <v>859</v>
      </c>
      <c r="S39" s="220" t="s">
        <v>908</v>
      </c>
    </row>
    <row r="40" spans="1:19" ht="17.25" customHeight="1">
      <c r="A40" s="220" t="s">
        <v>475</v>
      </c>
      <c r="B40" s="220" t="s">
        <v>649</v>
      </c>
      <c r="C40" s="220" t="s">
        <v>288</v>
      </c>
      <c r="D40" s="220" t="s">
        <v>256</v>
      </c>
      <c r="E40" s="220" t="s">
        <v>177</v>
      </c>
      <c r="F40" s="220">
        <v>31908</v>
      </c>
      <c r="G40" s="220" t="s">
        <v>352</v>
      </c>
      <c r="H40" s="220" t="s">
        <v>388</v>
      </c>
      <c r="I40" s="220" t="s">
        <v>882</v>
      </c>
      <c r="J40" s="220" t="s">
        <v>828</v>
      </c>
      <c r="K40" s="220" t="s">
        <v>406</v>
      </c>
      <c r="L40" s="220" t="s">
        <v>352</v>
      </c>
      <c r="M40" s="220" t="s">
        <v>352</v>
      </c>
      <c r="N40" s="220" t="s">
        <v>352</v>
      </c>
      <c r="O40" s="220" t="s">
        <v>837</v>
      </c>
      <c r="P40" s="220" t="s">
        <v>848</v>
      </c>
      <c r="Q40" s="220">
        <v>77.59</v>
      </c>
      <c r="R40" s="220" t="s">
        <v>861</v>
      </c>
      <c r="S40" s="220" t="s">
        <v>909</v>
      </c>
    </row>
    <row r="41" spans="1:19" ht="17.25" customHeight="1">
      <c r="A41" s="220" t="s">
        <v>476</v>
      </c>
      <c r="B41" s="220" t="s">
        <v>650</v>
      </c>
      <c r="C41" s="220" t="s">
        <v>101</v>
      </c>
      <c r="D41" s="220" t="s">
        <v>242</v>
      </c>
      <c r="E41" s="220" t="s">
        <v>177</v>
      </c>
      <c r="F41" s="220">
        <v>36273</v>
      </c>
      <c r="G41" s="220" t="s">
        <v>814</v>
      </c>
      <c r="H41" s="220" t="s">
        <v>388</v>
      </c>
      <c r="I41" s="220" t="s">
        <v>882</v>
      </c>
      <c r="J41" s="220" t="s">
        <v>828</v>
      </c>
      <c r="K41" s="220" t="s">
        <v>400</v>
      </c>
      <c r="L41" s="220" t="s">
        <v>355</v>
      </c>
      <c r="M41" s="220" t="s">
        <v>355</v>
      </c>
      <c r="N41" s="220" t="s">
        <v>355</v>
      </c>
      <c r="O41" s="220" t="s">
        <v>837</v>
      </c>
      <c r="P41" s="220" t="s">
        <v>838</v>
      </c>
      <c r="Q41" s="220">
        <v>76.88</v>
      </c>
      <c r="R41" s="220" t="s">
        <v>839</v>
      </c>
      <c r="S41" s="220" t="s">
        <v>910</v>
      </c>
    </row>
    <row r="42" spans="1:19" ht="17.25" customHeight="1">
      <c r="A42" s="220" t="s">
        <v>477</v>
      </c>
      <c r="B42" s="220" t="s">
        <v>651</v>
      </c>
      <c r="C42" s="220" t="s">
        <v>100</v>
      </c>
      <c r="D42" s="220" t="s">
        <v>280</v>
      </c>
      <c r="E42" s="220" t="s">
        <v>178</v>
      </c>
      <c r="F42" s="220">
        <v>35621</v>
      </c>
      <c r="G42" s="220" t="s">
        <v>373</v>
      </c>
      <c r="H42" s="220" t="s">
        <v>388</v>
      </c>
      <c r="I42" s="220" t="s">
        <v>882</v>
      </c>
      <c r="J42" s="220" t="s">
        <v>828</v>
      </c>
      <c r="K42" s="220" t="s">
        <v>397</v>
      </c>
      <c r="L42" s="220" t="s">
        <v>373</v>
      </c>
      <c r="M42" s="220" t="s">
        <v>373</v>
      </c>
      <c r="N42" s="220" t="s">
        <v>373</v>
      </c>
      <c r="O42" s="220" t="s">
        <v>837</v>
      </c>
      <c r="P42" s="220" t="s">
        <v>838</v>
      </c>
      <c r="Q42" s="220">
        <v>86.46</v>
      </c>
      <c r="R42" s="220" t="s">
        <v>843</v>
      </c>
      <c r="S42" s="220" t="s">
        <v>911</v>
      </c>
    </row>
    <row r="43" spans="1:19" ht="17.25" customHeight="1">
      <c r="A43" s="220" t="s">
        <v>479</v>
      </c>
      <c r="B43" s="220" t="s">
        <v>652</v>
      </c>
      <c r="C43" s="220" t="s">
        <v>97</v>
      </c>
      <c r="D43" s="220" t="s">
        <v>316</v>
      </c>
      <c r="E43" s="220" t="s">
        <v>177</v>
      </c>
      <c r="F43" s="220">
        <v>31117</v>
      </c>
      <c r="G43" s="220" t="s">
        <v>352</v>
      </c>
      <c r="H43" s="220" t="s">
        <v>389</v>
      </c>
      <c r="I43" s="220" t="s">
        <v>882</v>
      </c>
      <c r="J43" s="220" t="s">
        <v>394</v>
      </c>
      <c r="K43" s="220" t="s">
        <v>404</v>
      </c>
      <c r="L43" s="220" t="s">
        <v>352</v>
      </c>
      <c r="M43" s="220" t="s">
        <v>331</v>
      </c>
      <c r="N43" s="220" t="s">
        <v>352</v>
      </c>
      <c r="O43" s="220" t="s">
        <v>855</v>
      </c>
      <c r="P43" s="220" t="s">
        <v>845</v>
      </c>
      <c r="Q43" s="220">
        <v>80.37</v>
      </c>
      <c r="R43" s="220" t="s">
        <v>862</v>
      </c>
      <c r="S43" s="220" t="s">
        <v>912</v>
      </c>
    </row>
    <row r="44" spans="1:19" ht="17.25" customHeight="1">
      <c r="A44" s="220" t="s">
        <v>480</v>
      </c>
      <c r="B44" s="220" t="s">
        <v>653</v>
      </c>
      <c r="C44" s="220" t="s">
        <v>76</v>
      </c>
      <c r="D44" s="220" t="s">
        <v>278</v>
      </c>
      <c r="E44" s="220" t="s">
        <v>178</v>
      </c>
      <c r="F44" s="220">
        <v>32509</v>
      </c>
      <c r="G44" s="220" t="s">
        <v>352</v>
      </c>
      <c r="H44" s="220" t="s">
        <v>388</v>
      </c>
      <c r="I44" s="220" t="s">
        <v>882</v>
      </c>
      <c r="J44" s="220" t="s">
        <v>828</v>
      </c>
      <c r="K44" s="220" t="s">
        <v>393</v>
      </c>
      <c r="L44" s="220" t="s">
        <v>352</v>
      </c>
      <c r="M44" s="220" t="s">
        <v>352</v>
      </c>
      <c r="N44" s="220" t="s">
        <v>352</v>
      </c>
      <c r="O44" s="220" t="s">
        <v>837</v>
      </c>
      <c r="P44" s="220" t="s">
        <v>848</v>
      </c>
      <c r="Q44" s="220">
        <v>80.72</v>
      </c>
      <c r="R44" s="220" t="s">
        <v>850</v>
      </c>
      <c r="S44" s="220" t="s">
        <v>895</v>
      </c>
    </row>
    <row r="45" spans="1:19" ht="17.25" customHeight="1">
      <c r="A45" s="220" t="s">
        <v>481</v>
      </c>
      <c r="B45" s="220" t="s">
        <v>654</v>
      </c>
      <c r="C45" s="220" t="s">
        <v>109</v>
      </c>
      <c r="D45" s="220" t="s">
        <v>270</v>
      </c>
      <c r="E45" s="220" t="s">
        <v>178</v>
      </c>
      <c r="F45" s="220">
        <v>35479</v>
      </c>
      <c r="G45" s="220" t="s">
        <v>373</v>
      </c>
      <c r="H45" s="220" t="s">
        <v>388</v>
      </c>
      <c r="I45" s="220" t="s">
        <v>882</v>
      </c>
      <c r="J45" s="220" t="s">
        <v>828</v>
      </c>
      <c r="K45" s="220" t="s">
        <v>397</v>
      </c>
      <c r="L45" s="220" t="s">
        <v>373</v>
      </c>
      <c r="M45" s="220" t="s">
        <v>373</v>
      </c>
      <c r="N45" s="220" t="s">
        <v>373</v>
      </c>
      <c r="O45" s="220" t="s">
        <v>837</v>
      </c>
      <c r="P45" s="220" t="s">
        <v>838</v>
      </c>
      <c r="Q45" s="220">
        <v>95.12</v>
      </c>
      <c r="R45" s="220" t="s">
        <v>843</v>
      </c>
      <c r="S45" s="220" t="s">
        <v>911</v>
      </c>
    </row>
    <row r="46" spans="1:19" ht="17.25" customHeight="1">
      <c r="A46" s="220" t="s">
        <v>482</v>
      </c>
      <c r="B46" s="220" t="s">
        <v>655</v>
      </c>
      <c r="C46" s="220" t="s">
        <v>656</v>
      </c>
      <c r="D46" s="220" t="s">
        <v>297</v>
      </c>
      <c r="E46" s="220" t="s">
        <v>178</v>
      </c>
      <c r="F46" s="220">
        <v>35817</v>
      </c>
      <c r="G46" s="220" t="s">
        <v>373</v>
      </c>
      <c r="H46" s="220" t="s">
        <v>388</v>
      </c>
      <c r="I46" s="220" t="s">
        <v>882</v>
      </c>
      <c r="J46" s="220" t="s">
        <v>828</v>
      </c>
      <c r="K46" s="220" t="s">
        <v>397</v>
      </c>
      <c r="L46" s="220" t="s">
        <v>373</v>
      </c>
      <c r="M46" s="220" t="s">
        <v>373</v>
      </c>
      <c r="N46" s="220" t="s">
        <v>373</v>
      </c>
      <c r="O46" s="220" t="s">
        <v>837</v>
      </c>
      <c r="P46" s="220" t="s">
        <v>840</v>
      </c>
      <c r="Q46" s="220">
        <v>90.77</v>
      </c>
      <c r="R46" s="220" t="s">
        <v>859</v>
      </c>
      <c r="S46" s="220" t="s">
        <v>913</v>
      </c>
    </row>
    <row r="47" spans="1:19" ht="17.25" customHeight="1">
      <c r="A47" s="220" t="s">
        <v>483</v>
      </c>
      <c r="B47" s="220" t="s">
        <v>657</v>
      </c>
      <c r="C47" s="220" t="s">
        <v>658</v>
      </c>
      <c r="D47" s="220" t="s">
        <v>659</v>
      </c>
      <c r="E47" s="220" t="s">
        <v>178</v>
      </c>
      <c r="F47" s="220">
        <v>36072</v>
      </c>
      <c r="G47" s="220" t="s">
        <v>371</v>
      </c>
      <c r="H47" s="220" t="s">
        <v>388</v>
      </c>
      <c r="I47" s="220" t="s">
        <v>882</v>
      </c>
      <c r="J47" s="220" t="s">
        <v>828</v>
      </c>
      <c r="K47" s="220" t="s">
        <v>399</v>
      </c>
      <c r="L47" s="220" t="s">
        <v>362</v>
      </c>
      <c r="M47" s="220" t="s">
        <v>373</v>
      </c>
      <c r="N47" s="220" t="s">
        <v>352</v>
      </c>
      <c r="O47" s="220" t="s">
        <v>846</v>
      </c>
      <c r="P47" s="220" t="s">
        <v>838</v>
      </c>
      <c r="Q47" s="220">
        <v>79.709999999999994</v>
      </c>
      <c r="R47" s="220" t="s">
        <v>859</v>
      </c>
      <c r="S47" s="220" t="s">
        <v>908</v>
      </c>
    </row>
    <row r="48" spans="1:19" ht="17.25" customHeight="1">
      <c r="A48" s="220" t="s">
        <v>485</v>
      </c>
      <c r="B48" s="220" t="s">
        <v>660</v>
      </c>
      <c r="C48" s="220" t="s">
        <v>77</v>
      </c>
      <c r="D48" s="220" t="s">
        <v>266</v>
      </c>
      <c r="E48" s="220" t="s">
        <v>178</v>
      </c>
      <c r="F48" s="220">
        <v>34477</v>
      </c>
      <c r="G48" s="220" t="s">
        <v>815</v>
      </c>
      <c r="H48" s="220" t="s">
        <v>388</v>
      </c>
      <c r="I48" s="220" t="s">
        <v>882</v>
      </c>
      <c r="J48" s="220" t="s">
        <v>828</v>
      </c>
      <c r="K48" s="220" t="s">
        <v>403</v>
      </c>
      <c r="L48" s="220" t="s">
        <v>373</v>
      </c>
      <c r="M48" s="220" t="s">
        <v>373</v>
      </c>
      <c r="N48" s="220" t="s">
        <v>373</v>
      </c>
      <c r="O48" s="220" t="s">
        <v>837</v>
      </c>
      <c r="P48" s="220" t="s">
        <v>848</v>
      </c>
      <c r="Q48" s="220">
        <v>84.21</v>
      </c>
      <c r="R48" s="220" t="s">
        <v>854</v>
      </c>
      <c r="S48" s="220" t="s">
        <v>914</v>
      </c>
    </row>
    <row r="49" spans="1:19" ht="17.25" customHeight="1">
      <c r="A49" s="220" t="s">
        <v>486</v>
      </c>
      <c r="B49" s="220" t="s">
        <v>661</v>
      </c>
      <c r="C49" s="220" t="s">
        <v>81</v>
      </c>
      <c r="D49" s="220" t="s">
        <v>255</v>
      </c>
      <c r="E49" s="220" t="s">
        <v>178</v>
      </c>
      <c r="F49" s="220">
        <v>36498</v>
      </c>
      <c r="G49" s="220" t="s">
        <v>352</v>
      </c>
      <c r="H49" s="220" t="s">
        <v>388</v>
      </c>
      <c r="I49" s="220" t="s">
        <v>882</v>
      </c>
      <c r="J49" s="220" t="s">
        <v>394</v>
      </c>
      <c r="K49" s="220" t="s">
        <v>400</v>
      </c>
      <c r="L49" s="220" t="s">
        <v>352</v>
      </c>
      <c r="M49" s="220" t="s">
        <v>362</v>
      </c>
      <c r="N49" s="220" t="s">
        <v>352</v>
      </c>
      <c r="O49" s="220" t="s">
        <v>846</v>
      </c>
      <c r="P49" s="220" t="s">
        <v>838</v>
      </c>
      <c r="Q49" s="220">
        <v>81.22</v>
      </c>
      <c r="R49" s="220" t="s">
        <v>839</v>
      </c>
      <c r="S49" s="220" t="s">
        <v>892</v>
      </c>
    </row>
    <row r="50" spans="1:19" ht="17.25" customHeight="1">
      <c r="A50" s="220" t="s">
        <v>487</v>
      </c>
      <c r="B50" s="220" t="s">
        <v>662</v>
      </c>
      <c r="C50" s="220" t="s">
        <v>122</v>
      </c>
      <c r="D50" s="220" t="s">
        <v>663</v>
      </c>
      <c r="E50" s="220" t="s">
        <v>178</v>
      </c>
      <c r="F50" s="220">
        <v>36161</v>
      </c>
      <c r="G50" s="220" t="s">
        <v>352</v>
      </c>
      <c r="H50" s="220" t="s">
        <v>389</v>
      </c>
      <c r="I50" s="220" t="s">
        <v>603</v>
      </c>
      <c r="J50" s="220" t="s">
        <v>828</v>
      </c>
      <c r="K50" s="220" t="s">
        <v>400</v>
      </c>
      <c r="L50" s="220" t="s">
        <v>352</v>
      </c>
      <c r="M50" s="220" t="s">
        <v>331</v>
      </c>
      <c r="N50" s="220" t="s">
        <v>352</v>
      </c>
      <c r="O50" s="220" t="s">
        <v>855</v>
      </c>
      <c r="P50" s="220" t="s">
        <v>856</v>
      </c>
      <c r="Q50" s="220">
        <v>81.209999999999994</v>
      </c>
      <c r="R50" s="220" t="s">
        <v>839</v>
      </c>
      <c r="S50" s="220" t="s">
        <v>900</v>
      </c>
    </row>
    <row r="51" spans="1:19" ht="17.25" customHeight="1">
      <c r="A51" s="220" t="s">
        <v>488</v>
      </c>
      <c r="B51" s="220" t="s">
        <v>664</v>
      </c>
      <c r="C51" s="220" t="s">
        <v>79</v>
      </c>
      <c r="D51" s="220" t="s">
        <v>665</v>
      </c>
      <c r="E51" s="220" t="s">
        <v>178</v>
      </c>
      <c r="F51" s="220">
        <v>31031</v>
      </c>
      <c r="G51" s="220" t="s">
        <v>352</v>
      </c>
      <c r="H51" s="220" t="s">
        <v>388</v>
      </c>
      <c r="I51" s="220" t="s">
        <v>882</v>
      </c>
      <c r="J51" s="220" t="s">
        <v>828</v>
      </c>
      <c r="K51" s="220" t="s">
        <v>404</v>
      </c>
      <c r="L51" s="220" t="s">
        <v>352</v>
      </c>
      <c r="M51" s="220" t="s">
        <v>366</v>
      </c>
      <c r="N51" s="220" t="s">
        <v>352</v>
      </c>
      <c r="O51" s="220" t="s">
        <v>837</v>
      </c>
      <c r="P51" s="220" t="s">
        <v>848</v>
      </c>
      <c r="Q51" s="220">
        <v>77.650000000000006</v>
      </c>
      <c r="R51" s="220" t="s">
        <v>863</v>
      </c>
      <c r="S51" s="220" t="s">
        <v>915</v>
      </c>
    </row>
    <row r="52" spans="1:19" ht="17.25" customHeight="1">
      <c r="A52" s="220" t="s">
        <v>489</v>
      </c>
      <c r="B52" s="220" t="s">
        <v>666</v>
      </c>
      <c r="C52" s="220" t="s">
        <v>70</v>
      </c>
      <c r="D52" s="220" t="s">
        <v>269</v>
      </c>
      <c r="E52" s="220" t="s">
        <v>177</v>
      </c>
      <c r="F52" s="220">
        <v>33696</v>
      </c>
      <c r="G52" s="220" t="s">
        <v>352</v>
      </c>
      <c r="H52" s="220" t="s">
        <v>388</v>
      </c>
      <c r="I52" s="220" t="s">
        <v>882</v>
      </c>
      <c r="J52" s="220" t="s">
        <v>828</v>
      </c>
      <c r="K52" s="220" t="s">
        <v>402</v>
      </c>
      <c r="L52" s="220" t="s">
        <v>352</v>
      </c>
      <c r="M52" s="220" t="s">
        <v>355</v>
      </c>
      <c r="N52" s="220" t="s">
        <v>352</v>
      </c>
      <c r="O52" s="220" t="s">
        <v>837</v>
      </c>
      <c r="P52" s="220" t="s">
        <v>838</v>
      </c>
      <c r="Q52" s="220">
        <v>75.650000000000006</v>
      </c>
      <c r="R52" s="220" t="s">
        <v>839</v>
      </c>
      <c r="S52" s="220" t="s">
        <v>886</v>
      </c>
    </row>
    <row r="53" spans="1:19" ht="17.25" customHeight="1">
      <c r="A53" s="220" t="s">
        <v>490</v>
      </c>
      <c r="B53" s="220" t="s">
        <v>667</v>
      </c>
      <c r="C53" s="220" t="s">
        <v>132</v>
      </c>
      <c r="D53" s="220" t="s">
        <v>668</v>
      </c>
      <c r="E53" s="220" t="s">
        <v>178</v>
      </c>
      <c r="F53" s="220">
        <v>35649</v>
      </c>
      <c r="G53" s="220" t="s">
        <v>373</v>
      </c>
      <c r="H53" s="220" t="s">
        <v>388</v>
      </c>
      <c r="I53" s="220" t="s">
        <v>882</v>
      </c>
      <c r="J53" s="220" t="s">
        <v>828</v>
      </c>
      <c r="K53" s="220" t="s">
        <v>400</v>
      </c>
      <c r="L53" s="220" t="s">
        <v>373</v>
      </c>
      <c r="M53" s="220" t="s">
        <v>379</v>
      </c>
      <c r="N53" s="220" t="s">
        <v>373</v>
      </c>
      <c r="O53" s="220" t="s">
        <v>837</v>
      </c>
      <c r="P53" s="220" t="s">
        <v>838</v>
      </c>
      <c r="Q53" s="220">
        <v>76.349999999999994</v>
      </c>
      <c r="R53" s="220" t="s">
        <v>839</v>
      </c>
      <c r="S53" s="220" t="s">
        <v>907</v>
      </c>
    </row>
    <row r="54" spans="1:19" ht="17.25" customHeight="1">
      <c r="A54" s="220" t="s">
        <v>492</v>
      </c>
      <c r="B54" s="220" t="s">
        <v>669</v>
      </c>
      <c r="C54" s="220" t="s">
        <v>77</v>
      </c>
      <c r="D54" s="220" t="s">
        <v>268</v>
      </c>
      <c r="E54" s="220" t="s">
        <v>178</v>
      </c>
      <c r="F54" s="220">
        <v>30240</v>
      </c>
      <c r="G54" s="220" t="s">
        <v>352</v>
      </c>
      <c r="H54" s="220" t="s">
        <v>388</v>
      </c>
      <c r="I54" s="220" t="s">
        <v>882</v>
      </c>
      <c r="J54" s="220" t="s">
        <v>828</v>
      </c>
      <c r="K54" s="220" t="s">
        <v>410</v>
      </c>
      <c r="L54" s="220" t="s">
        <v>352</v>
      </c>
      <c r="M54" s="220" t="s">
        <v>379</v>
      </c>
      <c r="N54" s="220" t="s">
        <v>352</v>
      </c>
      <c r="O54" s="220" t="s">
        <v>837</v>
      </c>
      <c r="P54" s="220" t="s">
        <v>848</v>
      </c>
      <c r="Q54" s="220">
        <v>78.48</v>
      </c>
      <c r="R54" s="220" t="s">
        <v>864</v>
      </c>
      <c r="S54" s="220" t="s">
        <v>916</v>
      </c>
    </row>
    <row r="55" spans="1:19" ht="17.25" customHeight="1">
      <c r="A55" s="220" t="s">
        <v>493</v>
      </c>
      <c r="B55" s="220" t="s">
        <v>670</v>
      </c>
      <c r="C55" s="220" t="s">
        <v>74</v>
      </c>
      <c r="D55" s="220" t="s">
        <v>671</v>
      </c>
      <c r="E55" s="220" t="s">
        <v>178</v>
      </c>
      <c r="F55" s="220">
        <v>35805</v>
      </c>
      <c r="G55" s="220" t="s">
        <v>352</v>
      </c>
      <c r="H55" s="220" t="s">
        <v>388</v>
      </c>
      <c r="I55" s="220" t="s">
        <v>882</v>
      </c>
      <c r="J55" s="220" t="s">
        <v>828</v>
      </c>
      <c r="K55" s="220" t="s">
        <v>400</v>
      </c>
      <c r="L55" s="220" t="s">
        <v>352</v>
      </c>
      <c r="M55" s="220" t="s">
        <v>352</v>
      </c>
      <c r="N55" s="220" t="s">
        <v>352</v>
      </c>
      <c r="O55" s="220" t="s">
        <v>837</v>
      </c>
      <c r="P55" s="220" t="s">
        <v>838</v>
      </c>
      <c r="Q55" s="220">
        <v>75.709999999999994</v>
      </c>
      <c r="R55" s="220" t="s">
        <v>839</v>
      </c>
      <c r="S55" s="220" t="s">
        <v>886</v>
      </c>
    </row>
    <row r="56" spans="1:19" ht="17.25" customHeight="1">
      <c r="A56" s="220" t="s">
        <v>494</v>
      </c>
      <c r="B56" s="220" t="s">
        <v>673</v>
      </c>
      <c r="C56" s="220" t="s">
        <v>83</v>
      </c>
      <c r="D56" s="220" t="s">
        <v>245</v>
      </c>
      <c r="E56" s="220" t="s">
        <v>178</v>
      </c>
      <c r="F56" s="220">
        <v>34049</v>
      </c>
      <c r="G56" s="220" t="s">
        <v>352</v>
      </c>
      <c r="H56" s="220" t="s">
        <v>388</v>
      </c>
      <c r="I56" s="220" t="s">
        <v>882</v>
      </c>
      <c r="J56" s="220" t="s">
        <v>394</v>
      </c>
      <c r="K56" s="220" t="s">
        <v>403</v>
      </c>
      <c r="L56" s="220" t="s">
        <v>352</v>
      </c>
      <c r="M56" s="220" t="s">
        <v>352</v>
      </c>
      <c r="N56" s="220" t="s">
        <v>352</v>
      </c>
      <c r="O56" s="220" t="s">
        <v>846</v>
      </c>
      <c r="P56" s="220" t="s">
        <v>865</v>
      </c>
      <c r="Q56" s="220">
        <v>75.58</v>
      </c>
      <c r="R56" s="220" t="s">
        <v>866</v>
      </c>
      <c r="S56" s="220" t="s">
        <v>917</v>
      </c>
    </row>
    <row r="57" spans="1:19" ht="17.25" customHeight="1">
      <c r="A57" s="220" t="s">
        <v>496</v>
      </c>
      <c r="B57" s="220" t="s">
        <v>672</v>
      </c>
      <c r="C57" s="220" t="s">
        <v>113</v>
      </c>
      <c r="D57" s="220" t="s">
        <v>302</v>
      </c>
      <c r="E57" s="220" t="s">
        <v>178</v>
      </c>
      <c r="F57" s="220">
        <v>36165</v>
      </c>
      <c r="G57" s="220" t="s">
        <v>352</v>
      </c>
      <c r="H57" s="220" t="s">
        <v>388</v>
      </c>
      <c r="I57" s="220" t="s">
        <v>603</v>
      </c>
      <c r="J57" s="220" t="s">
        <v>394</v>
      </c>
      <c r="K57" s="220" t="s">
        <v>399</v>
      </c>
      <c r="L57" s="220" t="s">
        <v>362</v>
      </c>
      <c r="M57" s="220" t="s">
        <v>352</v>
      </c>
      <c r="N57" s="220" t="s">
        <v>352</v>
      </c>
      <c r="O57" s="220" t="s">
        <v>846</v>
      </c>
      <c r="P57" s="220" t="s">
        <v>840</v>
      </c>
      <c r="Q57" s="220">
        <v>81.540000000000006</v>
      </c>
      <c r="R57" s="220" t="s">
        <v>839</v>
      </c>
      <c r="S57" s="220" t="s">
        <v>918</v>
      </c>
    </row>
    <row r="58" spans="1:19" ht="17.25" customHeight="1">
      <c r="A58" s="220" t="s">
        <v>498</v>
      </c>
      <c r="B58" s="220" t="s">
        <v>674</v>
      </c>
      <c r="C58" s="220" t="s">
        <v>325</v>
      </c>
      <c r="D58" s="220" t="s">
        <v>244</v>
      </c>
      <c r="E58" s="220" t="s">
        <v>178</v>
      </c>
      <c r="F58" s="220">
        <v>32771</v>
      </c>
      <c r="G58" s="220" t="s">
        <v>352</v>
      </c>
      <c r="H58" s="220" t="s">
        <v>388</v>
      </c>
      <c r="I58" s="220" t="s">
        <v>882</v>
      </c>
      <c r="J58" s="220" t="s">
        <v>394</v>
      </c>
      <c r="K58" s="220" t="s">
        <v>406</v>
      </c>
      <c r="L58" s="220" t="s">
        <v>352</v>
      </c>
      <c r="M58" s="220" t="s">
        <v>352</v>
      </c>
      <c r="N58" s="220" t="s">
        <v>352</v>
      </c>
      <c r="O58" s="220" t="s">
        <v>846</v>
      </c>
      <c r="P58" s="220" t="s">
        <v>838</v>
      </c>
      <c r="Q58" s="220">
        <v>75.709999999999994</v>
      </c>
      <c r="R58" s="220" t="s">
        <v>860</v>
      </c>
      <c r="S58" s="220" t="s">
        <v>919</v>
      </c>
    </row>
    <row r="59" spans="1:19" ht="17.25" customHeight="1">
      <c r="A59" s="220" t="s">
        <v>500</v>
      </c>
      <c r="B59" s="220" t="s">
        <v>675</v>
      </c>
      <c r="C59" s="220" t="s">
        <v>143</v>
      </c>
      <c r="D59" s="220" t="s">
        <v>243</v>
      </c>
      <c r="E59" s="220" t="s">
        <v>178</v>
      </c>
      <c r="F59" s="220">
        <v>34834</v>
      </c>
      <c r="G59" s="220" t="s">
        <v>352</v>
      </c>
      <c r="H59" s="220" t="s">
        <v>388</v>
      </c>
      <c r="I59" s="220" t="s">
        <v>882</v>
      </c>
      <c r="J59" s="220" t="s">
        <v>828</v>
      </c>
      <c r="K59" s="220" t="s">
        <v>400</v>
      </c>
      <c r="L59" s="220" t="s">
        <v>352</v>
      </c>
      <c r="M59" s="220" t="s">
        <v>352</v>
      </c>
      <c r="N59" s="220" t="s">
        <v>352</v>
      </c>
      <c r="O59" s="220" t="s">
        <v>837</v>
      </c>
      <c r="P59" s="220" t="s">
        <v>838</v>
      </c>
      <c r="Q59" s="220">
        <v>77.98</v>
      </c>
      <c r="R59" s="220" t="s">
        <v>839</v>
      </c>
      <c r="S59" s="220" t="s">
        <v>886</v>
      </c>
    </row>
    <row r="60" spans="1:19" ht="17.25" customHeight="1">
      <c r="A60" s="220" t="s">
        <v>501</v>
      </c>
      <c r="B60" s="220" t="s">
        <v>676</v>
      </c>
      <c r="C60" s="220" t="s">
        <v>110</v>
      </c>
      <c r="D60" s="220" t="s">
        <v>244</v>
      </c>
      <c r="E60" s="220" t="s">
        <v>178</v>
      </c>
      <c r="F60" s="220">
        <v>36161</v>
      </c>
      <c r="G60" s="220" t="s">
        <v>352</v>
      </c>
      <c r="H60" s="220" t="s">
        <v>388</v>
      </c>
      <c r="I60" s="220" t="s">
        <v>882</v>
      </c>
      <c r="J60" s="220" t="s">
        <v>828</v>
      </c>
      <c r="K60" s="220" t="s">
        <v>399</v>
      </c>
      <c r="L60" s="220" t="s">
        <v>352</v>
      </c>
      <c r="M60" s="220" t="s">
        <v>352</v>
      </c>
      <c r="N60" s="220" t="s">
        <v>352</v>
      </c>
      <c r="O60" s="220" t="s">
        <v>846</v>
      </c>
      <c r="P60" s="220" t="s">
        <v>838</v>
      </c>
      <c r="Q60" s="220">
        <v>75.790000000000006</v>
      </c>
      <c r="R60" s="220" t="s">
        <v>839</v>
      </c>
      <c r="S60" s="220" t="s">
        <v>892</v>
      </c>
    </row>
    <row r="61" spans="1:19" ht="17.25" customHeight="1">
      <c r="A61" s="220" t="s">
        <v>502</v>
      </c>
      <c r="B61" s="220" t="s">
        <v>324</v>
      </c>
      <c r="C61" s="220" t="s">
        <v>345</v>
      </c>
      <c r="D61" s="220" t="s">
        <v>259</v>
      </c>
      <c r="E61" s="220" t="s">
        <v>178</v>
      </c>
      <c r="F61" s="220">
        <v>35947</v>
      </c>
      <c r="G61" s="220" t="s">
        <v>352</v>
      </c>
      <c r="H61" s="220" t="s">
        <v>388</v>
      </c>
      <c r="I61" s="220" t="s">
        <v>882</v>
      </c>
      <c r="J61" s="220" t="s">
        <v>828</v>
      </c>
      <c r="K61" s="220" t="s">
        <v>399</v>
      </c>
      <c r="L61" s="220" t="s">
        <v>352</v>
      </c>
      <c r="M61" s="220" t="s">
        <v>352</v>
      </c>
      <c r="N61" s="220" t="s">
        <v>352</v>
      </c>
      <c r="O61" s="220" t="s">
        <v>837</v>
      </c>
      <c r="P61" s="220" t="s">
        <v>840</v>
      </c>
      <c r="Q61" s="220">
        <v>82.09</v>
      </c>
      <c r="R61" s="220" t="s">
        <v>859</v>
      </c>
      <c r="S61" s="220" t="s">
        <v>920</v>
      </c>
    </row>
    <row r="62" spans="1:19" ht="17.25" customHeight="1">
      <c r="A62" s="220" t="s">
        <v>503</v>
      </c>
      <c r="B62" s="220" t="s">
        <v>677</v>
      </c>
      <c r="C62" s="220" t="s">
        <v>127</v>
      </c>
      <c r="D62" s="220" t="s">
        <v>276</v>
      </c>
      <c r="E62" s="220" t="s">
        <v>178</v>
      </c>
      <c r="F62" s="220">
        <v>35204</v>
      </c>
      <c r="G62" s="220" t="s">
        <v>352</v>
      </c>
      <c r="H62" s="220" t="s">
        <v>388</v>
      </c>
      <c r="I62" s="220" t="s">
        <v>882</v>
      </c>
      <c r="J62" s="220" t="s">
        <v>828</v>
      </c>
      <c r="K62" s="220" t="s">
        <v>392</v>
      </c>
      <c r="L62" s="220" t="s">
        <v>352</v>
      </c>
      <c r="M62" s="220" t="s">
        <v>352</v>
      </c>
      <c r="N62" s="220" t="s">
        <v>352</v>
      </c>
      <c r="O62" s="220" t="s">
        <v>837</v>
      </c>
      <c r="P62" s="220" t="s">
        <v>838</v>
      </c>
      <c r="Q62" s="220">
        <v>76.56</v>
      </c>
      <c r="R62" s="220" t="s">
        <v>859</v>
      </c>
      <c r="S62" s="220" t="s">
        <v>921</v>
      </c>
    </row>
    <row r="63" spans="1:19" ht="17.25" customHeight="1">
      <c r="A63" s="220" t="s">
        <v>504</v>
      </c>
      <c r="B63" s="220" t="s">
        <v>678</v>
      </c>
      <c r="C63" s="220" t="s">
        <v>120</v>
      </c>
      <c r="D63" s="220" t="s">
        <v>246</v>
      </c>
      <c r="E63" s="220" t="s">
        <v>178</v>
      </c>
      <c r="F63" s="220">
        <v>35977</v>
      </c>
      <c r="G63" s="220" t="s">
        <v>352</v>
      </c>
      <c r="H63" s="220" t="s">
        <v>389</v>
      </c>
      <c r="I63" s="220" t="s">
        <v>603</v>
      </c>
      <c r="J63" s="220" t="s">
        <v>394</v>
      </c>
      <c r="K63" s="220" t="s">
        <v>399</v>
      </c>
      <c r="L63" s="220" t="s">
        <v>362</v>
      </c>
      <c r="M63" s="220" t="s">
        <v>331</v>
      </c>
      <c r="N63" s="220" t="s">
        <v>352</v>
      </c>
      <c r="O63" s="220" t="s">
        <v>855</v>
      </c>
      <c r="P63" s="220" t="s">
        <v>838</v>
      </c>
      <c r="Q63" s="220">
        <v>94.64</v>
      </c>
      <c r="R63" s="220" t="s">
        <v>859</v>
      </c>
      <c r="S63" s="220" t="s">
        <v>904</v>
      </c>
    </row>
    <row r="64" spans="1:19" ht="17.25" customHeight="1">
      <c r="A64" s="220" t="s">
        <v>506</v>
      </c>
      <c r="B64" s="220" t="s">
        <v>679</v>
      </c>
      <c r="C64" s="220" t="s">
        <v>76</v>
      </c>
      <c r="D64" s="220" t="s">
        <v>299</v>
      </c>
      <c r="E64" s="220" t="s">
        <v>178</v>
      </c>
      <c r="F64" s="220">
        <v>34536</v>
      </c>
      <c r="G64" s="220" t="s">
        <v>312</v>
      </c>
      <c r="H64" s="220" t="s">
        <v>390</v>
      </c>
      <c r="I64" s="220" t="s">
        <v>882</v>
      </c>
      <c r="J64" s="220" t="s">
        <v>394</v>
      </c>
      <c r="K64" s="220" t="s">
        <v>403</v>
      </c>
      <c r="L64" s="220" t="s">
        <v>362</v>
      </c>
      <c r="M64" s="220" t="s">
        <v>353</v>
      </c>
      <c r="N64" s="220" t="s">
        <v>352</v>
      </c>
      <c r="O64" s="220" t="s">
        <v>846</v>
      </c>
      <c r="P64" s="220" t="s">
        <v>838</v>
      </c>
      <c r="Q64" s="220">
        <v>75.819999999999993</v>
      </c>
      <c r="R64" s="220" t="s">
        <v>854</v>
      </c>
      <c r="S64" s="220" t="s">
        <v>899</v>
      </c>
    </row>
    <row r="65" spans="1:19" ht="17.25" customHeight="1">
      <c r="A65" s="220" t="s">
        <v>508</v>
      </c>
      <c r="B65" s="220" t="s">
        <v>680</v>
      </c>
      <c r="C65" s="220" t="s">
        <v>97</v>
      </c>
      <c r="D65" s="220" t="s">
        <v>283</v>
      </c>
      <c r="E65" s="220" t="s">
        <v>178</v>
      </c>
      <c r="F65" s="220">
        <v>35938</v>
      </c>
      <c r="G65" s="220" t="s">
        <v>352</v>
      </c>
      <c r="H65" s="220" t="s">
        <v>388</v>
      </c>
      <c r="I65" s="220" t="s">
        <v>882</v>
      </c>
      <c r="J65" s="220" t="s">
        <v>828</v>
      </c>
      <c r="K65" s="220" t="s">
        <v>400</v>
      </c>
      <c r="L65" s="220" t="s">
        <v>352</v>
      </c>
      <c r="M65" s="220" t="s">
        <v>352</v>
      </c>
      <c r="N65" s="220" t="s">
        <v>352</v>
      </c>
      <c r="O65" s="220" t="s">
        <v>844</v>
      </c>
      <c r="P65" s="220" t="s">
        <v>867</v>
      </c>
      <c r="Q65" s="220">
        <v>75.86</v>
      </c>
      <c r="R65" s="220" t="s">
        <v>839</v>
      </c>
      <c r="S65" s="220" t="s">
        <v>922</v>
      </c>
    </row>
    <row r="66" spans="1:19" ht="17.25" customHeight="1">
      <c r="A66" s="220" t="s">
        <v>509</v>
      </c>
      <c r="B66" s="220" t="s">
        <v>681</v>
      </c>
      <c r="C66" s="220" t="s">
        <v>86</v>
      </c>
      <c r="D66" s="220" t="s">
        <v>240</v>
      </c>
      <c r="E66" s="220" t="s">
        <v>178</v>
      </c>
      <c r="F66" s="220">
        <v>36532</v>
      </c>
      <c r="G66" s="220" t="s">
        <v>816</v>
      </c>
      <c r="H66" s="220" t="s">
        <v>388</v>
      </c>
      <c r="I66" s="220" t="s">
        <v>882</v>
      </c>
      <c r="J66" s="220" t="s">
        <v>828</v>
      </c>
      <c r="K66" s="220" t="s">
        <v>400</v>
      </c>
      <c r="L66" s="220" t="s">
        <v>352</v>
      </c>
      <c r="M66" s="220" t="s">
        <v>357</v>
      </c>
      <c r="N66" s="220" t="s">
        <v>352</v>
      </c>
      <c r="O66" s="220" t="s">
        <v>837</v>
      </c>
      <c r="P66" s="220" t="s">
        <v>840</v>
      </c>
      <c r="Q66" s="220">
        <v>76.53</v>
      </c>
      <c r="R66" s="220" t="s">
        <v>839</v>
      </c>
      <c r="S66" s="220" t="s">
        <v>923</v>
      </c>
    </row>
    <row r="67" spans="1:19" ht="17.25" customHeight="1">
      <c r="A67" s="220" t="s">
        <v>511</v>
      </c>
      <c r="B67" s="220" t="s">
        <v>682</v>
      </c>
      <c r="C67" s="220" t="s">
        <v>88</v>
      </c>
      <c r="D67" s="220" t="s">
        <v>268</v>
      </c>
      <c r="E67" s="220" t="s">
        <v>178</v>
      </c>
      <c r="F67" s="220">
        <v>36161</v>
      </c>
      <c r="G67" s="220" t="s">
        <v>352</v>
      </c>
      <c r="H67" s="220" t="s">
        <v>389</v>
      </c>
      <c r="I67" s="220" t="s">
        <v>603</v>
      </c>
      <c r="J67" s="220" t="s">
        <v>828</v>
      </c>
      <c r="K67" s="220" t="s">
        <v>400</v>
      </c>
      <c r="L67" s="220" t="s">
        <v>362</v>
      </c>
      <c r="M67" s="220" t="s">
        <v>331</v>
      </c>
      <c r="N67" s="220" t="s">
        <v>352</v>
      </c>
      <c r="O67" s="220" t="s">
        <v>855</v>
      </c>
      <c r="P67" s="220" t="s">
        <v>838</v>
      </c>
      <c r="Q67" s="220">
        <v>82.04</v>
      </c>
      <c r="R67" s="220" t="s">
        <v>839</v>
      </c>
      <c r="S67" s="220" t="s">
        <v>903</v>
      </c>
    </row>
    <row r="68" spans="1:19" ht="17.25" customHeight="1">
      <c r="A68" s="220" t="s">
        <v>513</v>
      </c>
      <c r="B68" s="220" t="s">
        <v>684</v>
      </c>
      <c r="C68" s="220" t="s">
        <v>76</v>
      </c>
      <c r="D68" s="220" t="s">
        <v>277</v>
      </c>
      <c r="E68" s="220" t="s">
        <v>178</v>
      </c>
      <c r="F68" s="220">
        <v>35431</v>
      </c>
      <c r="G68" s="220" t="s">
        <v>817</v>
      </c>
      <c r="H68" s="220" t="s">
        <v>388</v>
      </c>
      <c r="I68" s="220" t="s">
        <v>603</v>
      </c>
      <c r="J68" s="220" t="s">
        <v>394</v>
      </c>
      <c r="K68" s="220" t="s">
        <v>392</v>
      </c>
      <c r="L68" s="220" t="s">
        <v>353</v>
      </c>
      <c r="M68" s="220" t="s">
        <v>353</v>
      </c>
      <c r="N68" s="220" t="s">
        <v>352</v>
      </c>
      <c r="O68" s="220" t="s">
        <v>846</v>
      </c>
      <c r="P68" s="220" t="s">
        <v>840</v>
      </c>
      <c r="Q68" s="220">
        <v>75.72</v>
      </c>
      <c r="R68" s="220" t="s">
        <v>839</v>
      </c>
      <c r="S68" s="220" t="s">
        <v>918</v>
      </c>
    </row>
    <row r="69" spans="1:19" ht="17.25" customHeight="1">
      <c r="A69" s="220" t="s">
        <v>516</v>
      </c>
      <c r="B69" s="220" t="s">
        <v>685</v>
      </c>
      <c r="C69" s="220" t="s">
        <v>107</v>
      </c>
      <c r="D69" s="220" t="s">
        <v>296</v>
      </c>
      <c r="E69" s="220" t="s">
        <v>178</v>
      </c>
      <c r="F69" s="220">
        <v>35871</v>
      </c>
      <c r="G69" s="220" t="s">
        <v>373</v>
      </c>
      <c r="H69" s="220" t="s">
        <v>388</v>
      </c>
      <c r="I69" s="220" t="s">
        <v>882</v>
      </c>
      <c r="J69" s="220" t="s">
        <v>828</v>
      </c>
      <c r="K69" s="220" t="s">
        <v>399</v>
      </c>
      <c r="L69" s="220" t="s">
        <v>373</v>
      </c>
      <c r="M69" s="220" t="s">
        <v>379</v>
      </c>
      <c r="N69" s="220" t="s">
        <v>373</v>
      </c>
      <c r="O69" s="220" t="s">
        <v>837</v>
      </c>
      <c r="P69" s="220" t="s">
        <v>838</v>
      </c>
      <c r="Q69" s="220">
        <v>83.3</v>
      </c>
      <c r="R69" s="220" t="s">
        <v>859</v>
      </c>
      <c r="S69" s="220" t="s">
        <v>924</v>
      </c>
    </row>
    <row r="70" spans="1:19" ht="17.25" customHeight="1">
      <c r="A70" s="220" t="s">
        <v>517</v>
      </c>
      <c r="B70" s="220" t="s">
        <v>683</v>
      </c>
      <c r="C70" s="220" t="s">
        <v>129</v>
      </c>
      <c r="D70" s="220" t="s">
        <v>255</v>
      </c>
      <c r="E70" s="220" t="s">
        <v>178</v>
      </c>
      <c r="F70" s="220">
        <v>36175</v>
      </c>
      <c r="G70" s="220" t="s">
        <v>352</v>
      </c>
      <c r="H70" s="220" t="s">
        <v>388</v>
      </c>
      <c r="I70" s="220" t="s">
        <v>882</v>
      </c>
      <c r="J70" s="220" t="s">
        <v>394</v>
      </c>
      <c r="K70" s="220" t="s">
        <v>400</v>
      </c>
      <c r="L70" s="220" t="s">
        <v>352</v>
      </c>
      <c r="M70" s="220" t="s">
        <v>352</v>
      </c>
      <c r="N70" s="220" t="s">
        <v>352</v>
      </c>
      <c r="O70" s="220" t="s">
        <v>846</v>
      </c>
      <c r="P70" s="220" t="s">
        <v>838</v>
      </c>
      <c r="Q70" s="220">
        <v>77.180000000000007</v>
      </c>
      <c r="R70" s="220" t="s">
        <v>839</v>
      </c>
      <c r="S70" s="220" t="s">
        <v>892</v>
      </c>
    </row>
    <row r="71" spans="1:19" ht="17.25" customHeight="1">
      <c r="A71" s="220" t="s">
        <v>518</v>
      </c>
      <c r="B71" s="220" t="s">
        <v>686</v>
      </c>
      <c r="C71" s="220" t="s">
        <v>76</v>
      </c>
      <c r="D71" s="220" t="s">
        <v>298</v>
      </c>
      <c r="E71" s="220" t="s">
        <v>177</v>
      </c>
      <c r="F71" s="220">
        <v>36360</v>
      </c>
      <c r="G71" s="220" t="s">
        <v>352</v>
      </c>
      <c r="H71" s="220" t="s">
        <v>388</v>
      </c>
      <c r="I71" s="220" t="s">
        <v>603</v>
      </c>
      <c r="J71" s="220" t="s">
        <v>394</v>
      </c>
      <c r="K71" s="220" t="s">
        <v>400</v>
      </c>
      <c r="L71" s="220" t="s">
        <v>352</v>
      </c>
      <c r="M71" s="220" t="s">
        <v>352</v>
      </c>
      <c r="N71" s="220" t="s">
        <v>352</v>
      </c>
      <c r="O71" s="220" t="s">
        <v>846</v>
      </c>
      <c r="P71" s="220" t="s">
        <v>840</v>
      </c>
      <c r="Q71" s="220">
        <v>75.290000000000006</v>
      </c>
      <c r="R71" s="220" t="s">
        <v>839</v>
      </c>
      <c r="S71" s="220" t="s">
        <v>918</v>
      </c>
    </row>
    <row r="72" spans="1:19" ht="17.25" customHeight="1">
      <c r="A72" s="220" t="s">
        <v>519</v>
      </c>
      <c r="B72" s="220" t="s">
        <v>687</v>
      </c>
      <c r="C72" s="220" t="s">
        <v>87</v>
      </c>
      <c r="D72" s="220" t="s">
        <v>240</v>
      </c>
      <c r="E72" s="220" t="s">
        <v>177</v>
      </c>
      <c r="F72" s="220">
        <v>36368</v>
      </c>
      <c r="G72" s="220" t="s">
        <v>386</v>
      </c>
      <c r="H72" s="220" t="s">
        <v>388</v>
      </c>
      <c r="I72" s="220" t="s">
        <v>882</v>
      </c>
      <c r="J72" s="220" t="s">
        <v>828</v>
      </c>
      <c r="K72" s="220" t="s">
        <v>400</v>
      </c>
      <c r="L72" s="220" t="s">
        <v>352</v>
      </c>
      <c r="M72" s="220" t="s">
        <v>387</v>
      </c>
      <c r="N72" s="220" t="s">
        <v>362</v>
      </c>
      <c r="O72" s="220" t="s">
        <v>847</v>
      </c>
      <c r="P72" s="220" t="s">
        <v>838</v>
      </c>
      <c r="Q72" s="220">
        <v>85.76</v>
      </c>
      <c r="R72" s="220" t="s">
        <v>839</v>
      </c>
      <c r="S72" s="220" t="s">
        <v>925</v>
      </c>
    </row>
    <row r="73" spans="1:19" ht="17.25" customHeight="1">
      <c r="A73" s="220" t="s">
        <v>520</v>
      </c>
      <c r="B73" s="220" t="s">
        <v>688</v>
      </c>
      <c r="C73" s="220" t="s">
        <v>689</v>
      </c>
      <c r="D73" s="220" t="s">
        <v>690</v>
      </c>
      <c r="E73" s="220" t="s">
        <v>178</v>
      </c>
      <c r="F73" s="220">
        <v>33972</v>
      </c>
      <c r="G73" s="220" t="s">
        <v>378</v>
      </c>
      <c r="H73" s="220" t="s">
        <v>388</v>
      </c>
      <c r="I73" s="220" t="s">
        <v>882</v>
      </c>
      <c r="J73" s="220" t="s">
        <v>828</v>
      </c>
      <c r="K73" s="220" t="s">
        <v>401</v>
      </c>
      <c r="L73" s="220" t="s">
        <v>352</v>
      </c>
      <c r="M73" s="220" t="s">
        <v>357</v>
      </c>
      <c r="N73" s="220" t="s">
        <v>352</v>
      </c>
      <c r="O73" s="220" t="s">
        <v>837</v>
      </c>
      <c r="P73" s="220" t="s">
        <v>848</v>
      </c>
      <c r="Q73" s="220">
        <v>83.23</v>
      </c>
      <c r="R73" s="220" t="s">
        <v>868</v>
      </c>
      <c r="S73" s="220" t="s">
        <v>926</v>
      </c>
    </row>
    <row r="74" spans="1:19" ht="17.25" customHeight="1">
      <c r="A74" s="220" t="s">
        <v>522</v>
      </c>
      <c r="B74" s="220" t="s">
        <v>691</v>
      </c>
      <c r="C74" s="220" t="s">
        <v>82</v>
      </c>
      <c r="D74" s="220" t="s">
        <v>242</v>
      </c>
      <c r="E74" s="220" t="s">
        <v>178</v>
      </c>
      <c r="F74" s="220">
        <v>36318</v>
      </c>
      <c r="G74" s="220" t="s">
        <v>352</v>
      </c>
      <c r="H74" s="220" t="s">
        <v>388</v>
      </c>
      <c r="I74" s="220" t="s">
        <v>882</v>
      </c>
      <c r="J74" s="220" t="s">
        <v>828</v>
      </c>
      <c r="K74" s="220" t="s">
        <v>400</v>
      </c>
      <c r="L74" s="220" t="s">
        <v>352</v>
      </c>
      <c r="M74" s="220" t="s">
        <v>352</v>
      </c>
      <c r="N74" s="220" t="s">
        <v>362</v>
      </c>
      <c r="O74" s="220" t="s">
        <v>841</v>
      </c>
      <c r="P74" s="220" t="s">
        <v>842</v>
      </c>
      <c r="Q74" s="220">
        <v>83.73</v>
      </c>
      <c r="R74" s="220" t="s">
        <v>839</v>
      </c>
      <c r="S74" s="220" t="s">
        <v>887</v>
      </c>
    </row>
    <row r="75" spans="1:19" ht="17.25" customHeight="1">
      <c r="A75" s="220" t="s">
        <v>523</v>
      </c>
      <c r="B75" s="220" t="s">
        <v>692</v>
      </c>
      <c r="C75" s="220" t="s">
        <v>76</v>
      </c>
      <c r="D75" s="220" t="s">
        <v>105</v>
      </c>
      <c r="E75" s="220" t="s">
        <v>178</v>
      </c>
      <c r="F75" s="220">
        <v>34913</v>
      </c>
      <c r="G75" s="220" t="s">
        <v>352</v>
      </c>
      <c r="H75" s="220" t="s">
        <v>388</v>
      </c>
      <c r="I75" s="220" t="s">
        <v>882</v>
      </c>
      <c r="J75" s="220" t="s">
        <v>828</v>
      </c>
      <c r="K75" s="220" t="s">
        <v>392</v>
      </c>
      <c r="L75" s="220" t="s">
        <v>352</v>
      </c>
      <c r="M75" s="220" t="s">
        <v>352</v>
      </c>
      <c r="N75" s="220" t="s">
        <v>352</v>
      </c>
      <c r="O75" s="220" t="s">
        <v>837</v>
      </c>
      <c r="P75" s="220" t="s">
        <v>848</v>
      </c>
      <c r="Q75" s="220">
        <v>76.61</v>
      </c>
      <c r="R75" s="220" t="s">
        <v>859</v>
      </c>
      <c r="S75" s="220" t="s">
        <v>927</v>
      </c>
    </row>
    <row r="76" spans="1:19" ht="17.25" customHeight="1">
      <c r="A76" s="220" t="s">
        <v>524</v>
      </c>
      <c r="B76" s="220" t="s">
        <v>693</v>
      </c>
      <c r="C76" s="220" t="s">
        <v>119</v>
      </c>
      <c r="D76" s="220" t="s">
        <v>292</v>
      </c>
      <c r="E76" s="220" t="s">
        <v>177</v>
      </c>
      <c r="F76" s="220">
        <v>35195</v>
      </c>
      <c r="G76" s="220" t="s">
        <v>352</v>
      </c>
      <c r="H76" s="220" t="s">
        <v>388</v>
      </c>
      <c r="I76" s="220" t="s">
        <v>882</v>
      </c>
      <c r="J76" s="220" t="s">
        <v>828</v>
      </c>
      <c r="K76" s="220" t="s">
        <v>392</v>
      </c>
      <c r="L76" s="220" t="s">
        <v>352</v>
      </c>
      <c r="M76" s="220" t="s">
        <v>352</v>
      </c>
      <c r="N76" s="220" t="s">
        <v>352</v>
      </c>
      <c r="O76" s="220" t="s">
        <v>837</v>
      </c>
      <c r="P76" s="220" t="s">
        <v>848</v>
      </c>
      <c r="Q76" s="220">
        <v>83.37</v>
      </c>
      <c r="R76" s="220" t="s">
        <v>861</v>
      </c>
      <c r="S76" s="220" t="s">
        <v>909</v>
      </c>
    </row>
    <row r="77" spans="1:19" ht="17.25" customHeight="1">
      <c r="A77" s="220" t="s">
        <v>525</v>
      </c>
      <c r="B77" s="220" t="s">
        <v>694</v>
      </c>
      <c r="C77" s="220" t="s">
        <v>106</v>
      </c>
      <c r="D77" s="220" t="s">
        <v>151</v>
      </c>
      <c r="E77" s="220" t="s">
        <v>178</v>
      </c>
      <c r="F77" s="220">
        <v>36484</v>
      </c>
      <c r="G77" s="220" t="s">
        <v>364</v>
      </c>
      <c r="H77" s="220" t="s">
        <v>389</v>
      </c>
      <c r="I77" s="220" t="s">
        <v>603</v>
      </c>
      <c r="J77" s="220" t="s">
        <v>828</v>
      </c>
      <c r="K77" s="220" t="s">
        <v>400</v>
      </c>
      <c r="L77" s="220" t="s">
        <v>362</v>
      </c>
      <c r="M77" s="220" t="s">
        <v>331</v>
      </c>
      <c r="N77" s="220" t="s">
        <v>352</v>
      </c>
      <c r="O77" s="220" t="s">
        <v>855</v>
      </c>
      <c r="P77" s="220" t="s">
        <v>838</v>
      </c>
      <c r="Q77" s="220">
        <v>86.03</v>
      </c>
      <c r="R77" s="220" t="s">
        <v>839</v>
      </c>
      <c r="S77" s="220" t="s">
        <v>903</v>
      </c>
    </row>
    <row r="78" spans="1:19" ht="17.25" customHeight="1">
      <c r="A78" s="220" t="s">
        <v>527</v>
      </c>
      <c r="B78" s="220" t="s">
        <v>695</v>
      </c>
      <c r="C78" s="220" t="s">
        <v>696</v>
      </c>
      <c r="D78" s="220" t="s">
        <v>281</v>
      </c>
      <c r="E78" s="220" t="s">
        <v>178</v>
      </c>
      <c r="F78" s="220">
        <v>34820</v>
      </c>
      <c r="G78" s="220" t="s">
        <v>368</v>
      </c>
      <c r="H78" s="220" t="s">
        <v>388</v>
      </c>
      <c r="I78" s="220" t="s">
        <v>882</v>
      </c>
      <c r="J78" s="220" t="s">
        <v>828</v>
      </c>
      <c r="K78" s="220" t="s">
        <v>395</v>
      </c>
      <c r="L78" s="220" t="s">
        <v>362</v>
      </c>
      <c r="M78" s="220" t="s">
        <v>362</v>
      </c>
      <c r="N78" s="220" t="s">
        <v>352</v>
      </c>
      <c r="O78" s="220" t="s">
        <v>837</v>
      </c>
      <c r="P78" s="220" t="s">
        <v>848</v>
      </c>
      <c r="Q78" s="220">
        <v>85.11</v>
      </c>
      <c r="R78" s="220" t="s">
        <v>866</v>
      </c>
      <c r="S78" s="220" t="s">
        <v>928</v>
      </c>
    </row>
    <row r="79" spans="1:19" ht="17.25" customHeight="1">
      <c r="A79" s="220" t="s">
        <v>528</v>
      </c>
      <c r="B79" s="220" t="s">
        <v>697</v>
      </c>
      <c r="C79" s="220" t="s">
        <v>135</v>
      </c>
      <c r="D79" s="220" t="s">
        <v>310</v>
      </c>
      <c r="E79" s="220" t="s">
        <v>177</v>
      </c>
      <c r="F79" s="220">
        <v>36535</v>
      </c>
      <c r="G79" s="220" t="s">
        <v>352</v>
      </c>
      <c r="H79" s="220" t="s">
        <v>388</v>
      </c>
      <c r="I79" s="220" t="s">
        <v>603</v>
      </c>
      <c r="J79" s="220" t="s">
        <v>828</v>
      </c>
      <c r="K79" s="220" t="s">
        <v>400</v>
      </c>
      <c r="L79" s="220" t="s">
        <v>352</v>
      </c>
      <c r="M79" s="220" t="s">
        <v>352</v>
      </c>
      <c r="N79" s="220" t="s">
        <v>352</v>
      </c>
      <c r="O79" s="220" t="s">
        <v>846</v>
      </c>
      <c r="P79" s="220" t="s">
        <v>840</v>
      </c>
      <c r="Q79" s="220">
        <v>76.680000000000007</v>
      </c>
      <c r="R79" s="220" t="s">
        <v>839</v>
      </c>
      <c r="S79" s="220" t="s">
        <v>918</v>
      </c>
    </row>
    <row r="80" spans="1:19" ht="17.25" customHeight="1">
      <c r="A80" s="220" t="s">
        <v>529</v>
      </c>
      <c r="B80" s="220" t="s">
        <v>698</v>
      </c>
      <c r="C80" s="220" t="s">
        <v>137</v>
      </c>
      <c r="D80" s="220" t="s">
        <v>349</v>
      </c>
      <c r="E80" s="220" t="s">
        <v>178</v>
      </c>
      <c r="F80" s="220">
        <v>35838</v>
      </c>
      <c r="G80" s="220" t="s">
        <v>352</v>
      </c>
      <c r="H80" s="220" t="s">
        <v>388</v>
      </c>
      <c r="I80" s="220" t="s">
        <v>882</v>
      </c>
      <c r="J80" s="220" t="s">
        <v>828</v>
      </c>
      <c r="K80" s="220" t="s">
        <v>399</v>
      </c>
      <c r="L80" s="220" t="s">
        <v>373</v>
      </c>
      <c r="M80" s="220" t="s">
        <v>373</v>
      </c>
      <c r="N80" s="220" t="s">
        <v>373</v>
      </c>
      <c r="O80" s="220" t="s">
        <v>837</v>
      </c>
      <c r="P80" s="220" t="s">
        <v>838</v>
      </c>
      <c r="Q80" s="220">
        <v>78.319999999999993</v>
      </c>
      <c r="R80" s="220" t="s">
        <v>859</v>
      </c>
      <c r="S80" s="220" t="s">
        <v>924</v>
      </c>
    </row>
    <row r="81" spans="1:19" ht="17.25" customHeight="1">
      <c r="A81" s="220" t="s">
        <v>530</v>
      </c>
      <c r="B81" s="220" t="s">
        <v>699</v>
      </c>
      <c r="C81" s="220" t="s">
        <v>700</v>
      </c>
      <c r="D81" s="220" t="s">
        <v>271</v>
      </c>
      <c r="E81" s="220" t="s">
        <v>178</v>
      </c>
      <c r="F81" s="220">
        <v>35977</v>
      </c>
      <c r="G81" s="220" t="s">
        <v>356</v>
      </c>
      <c r="H81" s="220" t="s">
        <v>388</v>
      </c>
      <c r="I81" s="220" t="s">
        <v>882</v>
      </c>
      <c r="J81" s="220" t="s">
        <v>828</v>
      </c>
      <c r="K81" s="220" t="s">
        <v>399</v>
      </c>
      <c r="L81" s="220" t="s">
        <v>362</v>
      </c>
      <c r="M81" s="220" t="s">
        <v>362</v>
      </c>
      <c r="N81" s="220" t="s">
        <v>352</v>
      </c>
      <c r="O81" s="220" t="s">
        <v>846</v>
      </c>
      <c r="P81" s="220" t="s">
        <v>838</v>
      </c>
      <c r="Q81" s="220">
        <v>77.75</v>
      </c>
      <c r="R81" s="220" t="s">
        <v>859</v>
      </c>
      <c r="S81" s="220" t="s">
        <v>908</v>
      </c>
    </row>
    <row r="82" spans="1:19" ht="17.25" customHeight="1">
      <c r="A82" s="220" t="s">
        <v>531</v>
      </c>
      <c r="B82" s="220" t="s">
        <v>701</v>
      </c>
      <c r="C82" s="220" t="s">
        <v>106</v>
      </c>
      <c r="D82" s="220" t="s">
        <v>329</v>
      </c>
      <c r="E82" s="220" t="s">
        <v>178</v>
      </c>
      <c r="F82" s="220">
        <v>36279</v>
      </c>
      <c r="G82" s="220" t="s">
        <v>370</v>
      </c>
      <c r="H82" s="220" t="s">
        <v>389</v>
      </c>
      <c r="I82" s="220" t="s">
        <v>603</v>
      </c>
      <c r="J82" s="220" t="s">
        <v>394</v>
      </c>
      <c r="K82" s="220" t="s">
        <v>400</v>
      </c>
      <c r="L82" s="220" t="s">
        <v>362</v>
      </c>
      <c r="M82" s="220" t="s">
        <v>331</v>
      </c>
      <c r="N82" s="220" t="s">
        <v>352</v>
      </c>
      <c r="O82" s="220" t="s">
        <v>855</v>
      </c>
      <c r="P82" s="220" t="s">
        <v>856</v>
      </c>
      <c r="Q82" s="220">
        <v>97.54</v>
      </c>
      <c r="R82" s="220" t="s">
        <v>839</v>
      </c>
      <c r="S82" s="220" t="s">
        <v>900</v>
      </c>
    </row>
    <row r="83" spans="1:19" ht="17.25" customHeight="1">
      <c r="A83" s="220" t="s">
        <v>532</v>
      </c>
      <c r="B83" s="220" t="s">
        <v>702</v>
      </c>
      <c r="C83" s="220" t="s">
        <v>85</v>
      </c>
      <c r="D83" s="220" t="s">
        <v>308</v>
      </c>
      <c r="E83" s="220" t="s">
        <v>178</v>
      </c>
      <c r="F83" s="220">
        <v>36161</v>
      </c>
      <c r="G83" s="220" t="s">
        <v>352</v>
      </c>
      <c r="H83" s="220" t="s">
        <v>388</v>
      </c>
      <c r="I83" s="220" t="s">
        <v>882</v>
      </c>
      <c r="J83" s="220" t="s">
        <v>828</v>
      </c>
      <c r="K83" s="220" t="s">
        <v>400</v>
      </c>
      <c r="L83" s="220" t="s">
        <v>352</v>
      </c>
      <c r="M83" s="220" t="s">
        <v>352</v>
      </c>
      <c r="N83" s="220" t="s">
        <v>352</v>
      </c>
      <c r="O83" s="220" t="s">
        <v>837</v>
      </c>
      <c r="P83" s="220" t="s">
        <v>838</v>
      </c>
      <c r="Q83" s="220">
        <v>77.52</v>
      </c>
      <c r="R83" s="220" t="s">
        <v>839</v>
      </c>
      <c r="S83" s="220" t="s">
        <v>886</v>
      </c>
    </row>
    <row r="84" spans="1:19" ht="17.25" customHeight="1">
      <c r="A84" s="220" t="s">
        <v>533</v>
      </c>
      <c r="B84" s="220" t="s">
        <v>703</v>
      </c>
      <c r="C84" s="220" t="s">
        <v>95</v>
      </c>
      <c r="D84" s="220" t="s">
        <v>245</v>
      </c>
      <c r="E84" s="220" t="s">
        <v>178</v>
      </c>
      <c r="F84" s="220">
        <v>33749</v>
      </c>
      <c r="G84" s="220" t="s">
        <v>375</v>
      </c>
      <c r="H84" s="220" t="s">
        <v>389</v>
      </c>
      <c r="I84" s="220" t="s">
        <v>603</v>
      </c>
      <c r="J84" s="220" t="s">
        <v>394</v>
      </c>
      <c r="K84" s="220" t="s">
        <v>401</v>
      </c>
      <c r="L84" s="220" t="s">
        <v>352</v>
      </c>
      <c r="M84" s="220" t="s">
        <v>331</v>
      </c>
      <c r="N84" s="220" t="s">
        <v>352</v>
      </c>
      <c r="O84" s="220" t="s">
        <v>855</v>
      </c>
      <c r="P84" s="220" t="s">
        <v>856</v>
      </c>
      <c r="Q84" s="220">
        <v>75.239999999999995</v>
      </c>
      <c r="R84" s="220" t="s">
        <v>869</v>
      </c>
      <c r="S84" s="220" t="s">
        <v>929</v>
      </c>
    </row>
    <row r="85" spans="1:19" ht="17.25" customHeight="1">
      <c r="A85" s="220" t="s">
        <v>534</v>
      </c>
      <c r="B85" s="220" t="s">
        <v>704</v>
      </c>
      <c r="C85" s="220" t="s">
        <v>74</v>
      </c>
      <c r="D85" s="220" t="s">
        <v>242</v>
      </c>
      <c r="E85" s="220" t="s">
        <v>178</v>
      </c>
      <c r="F85" s="220">
        <v>36161</v>
      </c>
      <c r="G85" s="220" t="s">
        <v>352</v>
      </c>
      <c r="H85" s="220" t="s">
        <v>388</v>
      </c>
      <c r="I85" s="220" t="s">
        <v>882</v>
      </c>
      <c r="J85" s="220" t="s">
        <v>394</v>
      </c>
      <c r="K85" s="220" t="s">
        <v>400</v>
      </c>
      <c r="L85" s="220" t="s">
        <v>362</v>
      </c>
      <c r="M85" s="220" t="s">
        <v>362</v>
      </c>
      <c r="N85" s="220" t="s">
        <v>352</v>
      </c>
      <c r="O85" s="220" t="s">
        <v>846</v>
      </c>
      <c r="P85" s="220" t="s">
        <v>838</v>
      </c>
      <c r="Q85" s="220">
        <v>79.39</v>
      </c>
      <c r="R85" s="220" t="s">
        <v>839</v>
      </c>
      <c r="S85" s="220" t="s">
        <v>892</v>
      </c>
    </row>
    <row r="86" spans="1:19" ht="17.25" customHeight="1">
      <c r="A86" s="220" t="s">
        <v>535</v>
      </c>
      <c r="B86" s="220" t="s">
        <v>705</v>
      </c>
      <c r="C86" s="220" t="s">
        <v>91</v>
      </c>
      <c r="D86" s="220" t="s">
        <v>323</v>
      </c>
      <c r="E86" s="220" t="s">
        <v>178</v>
      </c>
      <c r="F86" s="220">
        <v>35315</v>
      </c>
      <c r="G86" s="220" t="s">
        <v>352</v>
      </c>
      <c r="H86" s="220" t="s">
        <v>389</v>
      </c>
      <c r="I86" s="220" t="s">
        <v>603</v>
      </c>
      <c r="J86" s="220" t="s">
        <v>394</v>
      </c>
      <c r="K86" s="220" t="s">
        <v>397</v>
      </c>
      <c r="L86" s="220" t="s">
        <v>362</v>
      </c>
      <c r="M86" s="220" t="s">
        <v>331</v>
      </c>
      <c r="N86" s="220" t="s">
        <v>352</v>
      </c>
      <c r="O86" s="220" t="s">
        <v>855</v>
      </c>
      <c r="P86" s="220" t="s">
        <v>856</v>
      </c>
      <c r="Q86" s="220">
        <v>80.28</v>
      </c>
      <c r="R86" s="220" t="s">
        <v>859</v>
      </c>
      <c r="S86" s="220" t="s">
        <v>930</v>
      </c>
    </row>
    <row r="87" spans="1:19" ht="17.25" customHeight="1">
      <c r="A87" s="220" t="s">
        <v>537</v>
      </c>
      <c r="B87" s="220" t="s">
        <v>706</v>
      </c>
      <c r="C87" s="220" t="s">
        <v>260</v>
      </c>
      <c r="D87" s="220" t="s">
        <v>254</v>
      </c>
      <c r="E87" s="220" t="s">
        <v>177</v>
      </c>
      <c r="F87" s="220">
        <v>35431</v>
      </c>
      <c r="G87" s="220" t="s">
        <v>360</v>
      </c>
      <c r="H87" s="220" t="s">
        <v>388</v>
      </c>
      <c r="I87" s="220" t="s">
        <v>603</v>
      </c>
      <c r="J87" s="220" t="s">
        <v>394</v>
      </c>
      <c r="K87" s="220" t="s">
        <v>399</v>
      </c>
      <c r="L87" s="220" t="s">
        <v>362</v>
      </c>
      <c r="M87" s="220" t="s">
        <v>362</v>
      </c>
      <c r="N87" s="220" t="s">
        <v>352</v>
      </c>
      <c r="O87" s="220" t="s">
        <v>846</v>
      </c>
      <c r="P87" s="220" t="s">
        <v>840</v>
      </c>
      <c r="Q87" s="220">
        <v>75.150000000000006</v>
      </c>
      <c r="R87" s="220" t="s">
        <v>839</v>
      </c>
      <c r="S87" s="220" t="s">
        <v>918</v>
      </c>
    </row>
    <row r="88" spans="1:19" ht="17.25" customHeight="1">
      <c r="A88" s="220" t="s">
        <v>538</v>
      </c>
      <c r="B88" s="220" t="s">
        <v>346</v>
      </c>
      <c r="C88" s="220" t="s">
        <v>128</v>
      </c>
      <c r="D88" s="220" t="s">
        <v>249</v>
      </c>
      <c r="E88" s="220" t="s">
        <v>177</v>
      </c>
      <c r="F88" s="220">
        <v>35585</v>
      </c>
      <c r="G88" s="220" t="s">
        <v>356</v>
      </c>
      <c r="H88" s="220" t="s">
        <v>388</v>
      </c>
      <c r="I88" s="220" t="s">
        <v>882</v>
      </c>
      <c r="J88" s="220" t="s">
        <v>828</v>
      </c>
      <c r="K88" s="220" t="s">
        <v>399</v>
      </c>
      <c r="L88" s="220" t="s">
        <v>362</v>
      </c>
      <c r="M88" s="220" t="s">
        <v>362</v>
      </c>
      <c r="N88" s="220" t="s">
        <v>352</v>
      </c>
      <c r="O88" s="220" t="s">
        <v>846</v>
      </c>
      <c r="P88" s="220" t="s">
        <v>838</v>
      </c>
      <c r="Q88" s="220">
        <v>75.11</v>
      </c>
      <c r="R88" s="220" t="s">
        <v>839</v>
      </c>
      <c r="S88" s="220" t="s">
        <v>892</v>
      </c>
    </row>
    <row r="89" spans="1:19" ht="17.25" customHeight="1">
      <c r="A89" s="220" t="s">
        <v>539</v>
      </c>
      <c r="B89" s="220" t="s">
        <v>347</v>
      </c>
      <c r="C89" s="220" t="s">
        <v>81</v>
      </c>
      <c r="D89" s="220" t="s">
        <v>278</v>
      </c>
      <c r="E89" s="220" t="s">
        <v>177</v>
      </c>
      <c r="F89" s="220">
        <v>35511</v>
      </c>
      <c r="G89" s="220" t="s">
        <v>352</v>
      </c>
      <c r="H89" s="220" t="s">
        <v>388</v>
      </c>
      <c r="I89" s="220" t="s">
        <v>882</v>
      </c>
      <c r="J89" s="220" t="s">
        <v>828</v>
      </c>
      <c r="K89" s="220" t="s">
        <v>397</v>
      </c>
      <c r="L89" s="220" t="s">
        <v>352</v>
      </c>
      <c r="M89" s="220" t="s">
        <v>362</v>
      </c>
      <c r="N89" s="220" t="s">
        <v>352</v>
      </c>
      <c r="O89" s="220" t="s">
        <v>837</v>
      </c>
      <c r="P89" s="220" t="s">
        <v>838</v>
      </c>
      <c r="Q89" s="220">
        <v>76.45</v>
      </c>
      <c r="R89" s="220" t="s">
        <v>839</v>
      </c>
      <c r="S89" s="220" t="s">
        <v>886</v>
      </c>
    </row>
    <row r="90" spans="1:19" ht="17.25" customHeight="1">
      <c r="A90" s="220" t="s">
        <v>540</v>
      </c>
      <c r="B90" s="220" t="s">
        <v>707</v>
      </c>
      <c r="C90" s="220" t="s">
        <v>708</v>
      </c>
      <c r="D90" s="220" t="s">
        <v>709</v>
      </c>
      <c r="E90" s="220" t="s">
        <v>177</v>
      </c>
      <c r="F90" s="220">
        <v>34700</v>
      </c>
      <c r="G90" s="220" t="s">
        <v>352</v>
      </c>
      <c r="H90" s="220" t="s">
        <v>388</v>
      </c>
      <c r="I90" s="220" t="s">
        <v>882</v>
      </c>
      <c r="J90" s="220" t="s">
        <v>828</v>
      </c>
      <c r="K90" s="220" t="s">
        <v>395</v>
      </c>
      <c r="L90" s="220" t="s">
        <v>352</v>
      </c>
      <c r="M90" s="220" t="s">
        <v>352</v>
      </c>
      <c r="N90" s="220" t="s">
        <v>352</v>
      </c>
      <c r="O90" s="220" t="s">
        <v>837</v>
      </c>
      <c r="P90" s="220" t="s">
        <v>838</v>
      </c>
      <c r="Q90" s="220">
        <v>83.67</v>
      </c>
      <c r="R90" s="220" t="s">
        <v>839</v>
      </c>
      <c r="S90" s="220" t="s">
        <v>886</v>
      </c>
    </row>
    <row r="91" spans="1:19" ht="17.25" customHeight="1">
      <c r="A91" s="220" t="s">
        <v>541</v>
      </c>
      <c r="B91" s="220" t="s">
        <v>710</v>
      </c>
      <c r="C91" s="220" t="s">
        <v>94</v>
      </c>
      <c r="D91" s="220" t="s">
        <v>277</v>
      </c>
      <c r="E91" s="220" t="s">
        <v>177</v>
      </c>
      <c r="F91" s="220">
        <v>35644</v>
      </c>
      <c r="G91" s="220" t="s">
        <v>818</v>
      </c>
      <c r="H91" s="220" t="s">
        <v>388</v>
      </c>
      <c r="I91" s="220" t="s">
        <v>882</v>
      </c>
      <c r="J91" s="220" t="s">
        <v>828</v>
      </c>
      <c r="K91" s="220" t="s">
        <v>400</v>
      </c>
      <c r="L91" s="220" t="s">
        <v>352</v>
      </c>
      <c r="M91" s="220" t="s">
        <v>387</v>
      </c>
      <c r="N91" s="220" t="s">
        <v>352</v>
      </c>
      <c r="O91" s="220" t="s">
        <v>837</v>
      </c>
      <c r="P91" s="220" t="s">
        <v>838</v>
      </c>
      <c r="Q91" s="220">
        <v>78.069999999999993</v>
      </c>
      <c r="R91" s="220" t="s">
        <v>839</v>
      </c>
      <c r="S91" s="220" t="s">
        <v>886</v>
      </c>
    </row>
    <row r="92" spans="1:19" ht="17.25" customHeight="1">
      <c r="A92" s="220" t="s">
        <v>542</v>
      </c>
      <c r="B92" s="220" t="s">
        <v>712</v>
      </c>
      <c r="C92" s="220" t="s">
        <v>139</v>
      </c>
      <c r="D92" s="220" t="s">
        <v>713</v>
      </c>
      <c r="E92" s="220" t="s">
        <v>178</v>
      </c>
      <c r="F92" s="220">
        <v>36526</v>
      </c>
      <c r="G92" s="220" t="s">
        <v>364</v>
      </c>
      <c r="H92" s="220" t="s">
        <v>389</v>
      </c>
      <c r="I92" s="220" t="s">
        <v>603</v>
      </c>
      <c r="J92" s="220" t="s">
        <v>394</v>
      </c>
      <c r="K92" s="220" t="s">
        <v>400</v>
      </c>
      <c r="L92" s="220" t="s">
        <v>352</v>
      </c>
      <c r="M92" s="220" t="s">
        <v>331</v>
      </c>
      <c r="N92" s="220" t="s">
        <v>352</v>
      </c>
      <c r="O92" s="220" t="s">
        <v>855</v>
      </c>
      <c r="P92" s="220" t="s">
        <v>838</v>
      </c>
      <c r="Q92" s="220">
        <v>93.25</v>
      </c>
      <c r="R92" s="220" t="s">
        <v>839</v>
      </c>
      <c r="S92" s="220" t="s">
        <v>903</v>
      </c>
    </row>
    <row r="93" spans="1:19" ht="17.25" customHeight="1">
      <c r="A93" s="220" t="s">
        <v>543</v>
      </c>
      <c r="B93" s="220" t="s">
        <v>711</v>
      </c>
      <c r="C93" s="220" t="s">
        <v>106</v>
      </c>
      <c r="D93" s="220" t="s">
        <v>323</v>
      </c>
      <c r="E93" s="220" t="s">
        <v>178</v>
      </c>
      <c r="F93" s="220">
        <v>35882</v>
      </c>
      <c r="G93" s="220" t="s">
        <v>819</v>
      </c>
      <c r="H93" s="220" t="s">
        <v>388</v>
      </c>
      <c r="I93" s="220" t="s">
        <v>882</v>
      </c>
      <c r="J93" s="220" t="s">
        <v>394</v>
      </c>
      <c r="K93" s="220" t="s">
        <v>400</v>
      </c>
      <c r="L93" s="220" t="s">
        <v>362</v>
      </c>
      <c r="M93" s="220" t="s">
        <v>362</v>
      </c>
      <c r="N93" s="220" t="s">
        <v>352</v>
      </c>
      <c r="O93" s="220" t="s">
        <v>857</v>
      </c>
      <c r="P93" s="220" t="s">
        <v>870</v>
      </c>
      <c r="Q93" s="220">
        <v>86.58</v>
      </c>
      <c r="R93" s="220" t="s">
        <v>839</v>
      </c>
      <c r="S93" s="220" t="s">
        <v>931</v>
      </c>
    </row>
    <row r="94" spans="1:19" ht="17.25" customHeight="1">
      <c r="A94" s="220" t="s">
        <v>544</v>
      </c>
      <c r="B94" s="220" t="s">
        <v>714</v>
      </c>
      <c r="C94" s="220" t="s">
        <v>125</v>
      </c>
      <c r="D94" s="220" t="s">
        <v>715</v>
      </c>
      <c r="E94" s="220" t="s">
        <v>178</v>
      </c>
      <c r="F94" s="220">
        <v>35983</v>
      </c>
      <c r="G94" s="220" t="s">
        <v>352</v>
      </c>
      <c r="H94" s="220" t="s">
        <v>388</v>
      </c>
      <c r="I94" s="220" t="s">
        <v>882</v>
      </c>
      <c r="J94" s="220" t="s">
        <v>828</v>
      </c>
      <c r="K94" s="220" t="s">
        <v>400</v>
      </c>
      <c r="L94" s="220" t="s">
        <v>352</v>
      </c>
      <c r="M94" s="220" t="s">
        <v>352</v>
      </c>
      <c r="N94" s="220" t="s">
        <v>352</v>
      </c>
      <c r="O94" s="220" t="s">
        <v>846</v>
      </c>
      <c r="P94" s="220" t="s">
        <v>838</v>
      </c>
      <c r="Q94" s="220">
        <v>82.64</v>
      </c>
      <c r="R94" s="220" t="s">
        <v>839</v>
      </c>
      <c r="S94" s="220" t="s">
        <v>892</v>
      </c>
    </row>
    <row r="95" spans="1:19" ht="17.25" customHeight="1">
      <c r="A95" s="220" t="s">
        <v>545</v>
      </c>
      <c r="B95" s="220" t="s">
        <v>716</v>
      </c>
      <c r="C95" s="220" t="s">
        <v>161</v>
      </c>
      <c r="D95" s="220" t="s">
        <v>322</v>
      </c>
      <c r="E95" s="220" t="s">
        <v>177</v>
      </c>
      <c r="F95" s="220">
        <v>36526</v>
      </c>
      <c r="G95" s="220" t="s">
        <v>820</v>
      </c>
      <c r="H95" s="220" t="s">
        <v>389</v>
      </c>
      <c r="I95" s="220" t="s">
        <v>882</v>
      </c>
      <c r="J95" s="220" t="s">
        <v>828</v>
      </c>
      <c r="K95" s="220" t="s">
        <v>400</v>
      </c>
      <c r="L95" s="220" t="s">
        <v>362</v>
      </c>
      <c r="M95" s="220" t="s">
        <v>331</v>
      </c>
      <c r="N95" s="220" t="s">
        <v>352</v>
      </c>
      <c r="O95" s="220" t="s">
        <v>837</v>
      </c>
      <c r="P95" s="220" t="s">
        <v>838</v>
      </c>
      <c r="Q95" s="220">
        <v>85.85</v>
      </c>
      <c r="R95" s="220" t="s">
        <v>839</v>
      </c>
      <c r="S95" s="220" t="s">
        <v>886</v>
      </c>
    </row>
    <row r="96" spans="1:19" ht="17.25" customHeight="1">
      <c r="A96" s="220" t="s">
        <v>546</v>
      </c>
      <c r="B96" s="220" t="s">
        <v>717</v>
      </c>
      <c r="C96" s="220" t="s">
        <v>91</v>
      </c>
      <c r="D96" s="220" t="s">
        <v>319</v>
      </c>
      <c r="E96" s="220" t="s">
        <v>178</v>
      </c>
      <c r="F96" s="220">
        <v>36362</v>
      </c>
      <c r="G96" s="220" t="s">
        <v>352</v>
      </c>
      <c r="H96" s="220" t="s">
        <v>388</v>
      </c>
      <c r="I96" s="220" t="s">
        <v>882</v>
      </c>
      <c r="J96" s="220" t="s">
        <v>394</v>
      </c>
      <c r="K96" s="220" t="s">
        <v>400</v>
      </c>
      <c r="L96" s="220" t="s">
        <v>352</v>
      </c>
      <c r="M96" s="220" t="s">
        <v>352</v>
      </c>
      <c r="N96" s="220" t="s">
        <v>352</v>
      </c>
      <c r="O96" s="220" t="s">
        <v>857</v>
      </c>
      <c r="P96" s="220" t="s">
        <v>870</v>
      </c>
      <c r="Q96" s="220">
        <v>76.459999999999994</v>
      </c>
      <c r="R96" s="220" t="s">
        <v>839</v>
      </c>
      <c r="S96" s="220" t="s">
        <v>931</v>
      </c>
    </row>
    <row r="97" spans="1:19" ht="17.25" customHeight="1">
      <c r="A97" s="220" t="s">
        <v>547</v>
      </c>
      <c r="B97" s="220" t="s">
        <v>718</v>
      </c>
      <c r="C97" s="220" t="s">
        <v>95</v>
      </c>
      <c r="D97" s="220" t="s">
        <v>719</v>
      </c>
      <c r="E97" s="220" t="s">
        <v>178</v>
      </c>
      <c r="F97" s="220">
        <v>36161</v>
      </c>
      <c r="G97" s="220" t="s">
        <v>352</v>
      </c>
      <c r="H97" s="220" t="s">
        <v>388</v>
      </c>
      <c r="I97" s="220" t="s">
        <v>882</v>
      </c>
      <c r="J97" s="220" t="s">
        <v>828</v>
      </c>
      <c r="K97" s="220" t="s">
        <v>400</v>
      </c>
      <c r="L97" s="220" t="s">
        <v>352</v>
      </c>
      <c r="M97" s="220" t="s">
        <v>352</v>
      </c>
      <c r="N97" s="220" t="s">
        <v>352</v>
      </c>
      <c r="O97" s="220" t="s">
        <v>837</v>
      </c>
      <c r="P97" s="220" t="s">
        <v>838</v>
      </c>
      <c r="Q97" s="220">
        <v>88.29</v>
      </c>
      <c r="R97" s="220" t="s">
        <v>839</v>
      </c>
      <c r="S97" s="220" t="s">
        <v>886</v>
      </c>
    </row>
    <row r="98" spans="1:19" ht="17.25" customHeight="1">
      <c r="A98" s="220" t="s">
        <v>548</v>
      </c>
      <c r="B98" s="220" t="s">
        <v>720</v>
      </c>
      <c r="C98" s="220" t="s">
        <v>104</v>
      </c>
      <c r="D98" s="220" t="s">
        <v>240</v>
      </c>
      <c r="E98" s="220" t="s">
        <v>178</v>
      </c>
      <c r="F98" s="220">
        <v>34648</v>
      </c>
      <c r="G98" s="220" t="s">
        <v>364</v>
      </c>
      <c r="H98" s="220" t="s">
        <v>389</v>
      </c>
      <c r="I98" s="220" t="s">
        <v>603</v>
      </c>
      <c r="J98" s="220" t="s">
        <v>828</v>
      </c>
      <c r="K98" s="220" t="s">
        <v>403</v>
      </c>
      <c r="L98" s="220" t="s">
        <v>379</v>
      </c>
      <c r="M98" s="220" t="s">
        <v>331</v>
      </c>
      <c r="N98" s="220" t="s">
        <v>352</v>
      </c>
      <c r="O98" s="220" t="s">
        <v>855</v>
      </c>
      <c r="P98" s="220" t="s">
        <v>856</v>
      </c>
      <c r="Q98" s="220">
        <v>78.39</v>
      </c>
      <c r="R98" s="220" t="s">
        <v>861</v>
      </c>
      <c r="S98" s="220" t="s">
        <v>932</v>
      </c>
    </row>
    <row r="99" spans="1:19" ht="17.25" customHeight="1">
      <c r="A99" s="220" t="s">
        <v>550</v>
      </c>
      <c r="B99" s="220" t="s">
        <v>721</v>
      </c>
      <c r="C99" s="220" t="s">
        <v>80</v>
      </c>
      <c r="D99" s="220" t="s">
        <v>722</v>
      </c>
      <c r="E99" s="220" t="s">
        <v>178</v>
      </c>
      <c r="F99" s="220">
        <v>36359</v>
      </c>
      <c r="G99" s="220" t="s">
        <v>352</v>
      </c>
      <c r="H99" s="220" t="s">
        <v>388</v>
      </c>
      <c r="I99" s="220" t="s">
        <v>882</v>
      </c>
      <c r="J99" s="220" t="s">
        <v>828</v>
      </c>
      <c r="K99" s="220" t="s">
        <v>400</v>
      </c>
      <c r="L99" s="220" t="s">
        <v>352</v>
      </c>
      <c r="M99" s="220" t="s">
        <v>352</v>
      </c>
      <c r="N99" s="220" t="s">
        <v>352</v>
      </c>
      <c r="O99" s="220" t="s">
        <v>846</v>
      </c>
      <c r="P99" s="220" t="s">
        <v>838</v>
      </c>
      <c r="Q99" s="220">
        <v>75.75</v>
      </c>
      <c r="R99" s="220" t="s">
        <v>839</v>
      </c>
      <c r="S99" s="220" t="s">
        <v>892</v>
      </c>
    </row>
    <row r="100" spans="1:19" ht="17.25" customHeight="1">
      <c r="A100" s="220" t="s">
        <v>551</v>
      </c>
      <c r="B100" s="220" t="s">
        <v>723</v>
      </c>
      <c r="C100" s="220" t="s">
        <v>97</v>
      </c>
      <c r="D100" s="220" t="s">
        <v>724</v>
      </c>
      <c r="E100" s="220" t="s">
        <v>178</v>
      </c>
      <c r="F100" s="220">
        <v>36330</v>
      </c>
      <c r="G100" s="220" t="s">
        <v>821</v>
      </c>
      <c r="H100" s="220" t="s">
        <v>388</v>
      </c>
      <c r="I100" s="220" t="s">
        <v>882</v>
      </c>
      <c r="J100" s="220" t="s">
        <v>828</v>
      </c>
      <c r="K100" s="220" t="s">
        <v>400</v>
      </c>
      <c r="L100" s="220" t="s">
        <v>362</v>
      </c>
      <c r="M100" s="220" t="s">
        <v>362</v>
      </c>
      <c r="N100" s="220" t="s">
        <v>352</v>
      </c>
      <c r="O100" s="220" t="s">
        <v>846</v>
      </c>
      <c r="P100" s="220" t="s">
        <v>838</v>
      </c>
      <c r="Q100" s="220">
        <v>76.650000000000006</v>
      </c>
      <c r="R100" s="220" t="s">
        <v>839</v>
      </c>
      <c r="S100" s="220" t="s">
        <v>892</v>
      </c>
    </row>
    <row r="101" spans="1:19" ht="17.25" customHeight="1">
      <c r="A101" s="220" t="s">
        <v>552</v>
      </c>
      <c r="B101" s="220" t="s">
        <v>731</v>
      </c>
      <c r="C101" s="220" t="s">
        <v>89</v>
      </c>
      <c r="D101" s="220" t="s">
        <v>279</v>
      </c>
      <c r="E101" s="220" t="s">
        <v>178</v>
      </c>
      <c r="F101" s="220">
        <v>35796</v>
      </c>
      <c r="G101" s="220" t="s">
        <v>823</v>
      </c>
      <c r="H101" s="220" t="s">
        <v>388</v>
      </c>
      <c r="I101" s="220" t="s">
        <v>882</v>
      </c>
      <c r="J101" s="220" t="s">
        <v>394</v>
      </c>
      <c r="K101" s="220" t="s">
        <v>399</v>
      </c>
      <c r="L101" s="220" t="s">
        <v>352</v>
      </c>
      <c r="M101" s="220" t="s">
        <v>362</v>
      </c>
      <c r="N101" s="220" t="s">
        <v>352</v>
      </c>
      <c r="O101" s="220" t="s">
        <v>846</v>
      </c>
      <c r="P101" s="220" t="s">
        <v>838</v>
      </c>
      <c r="Q101" s="220">
        <v>75.14</v>
      </c>
      <c r="R101" s="220" t="s">
        <v>859</v>
      </c>
      <c r="S101" s="220" t="s">
        <v>908</v>
      </c>
    </row>
    <row r="102" spans="1:19" ht="17.25" customHeight="1">
      <c r="A102" s="220" t="s">
        <v>553</v>
      </c>
      <c r="B102" s="220" t="s">
        <v>727</v>
      </c>
      <c r="C102" s="220" t="s">
        <v>97</v>
      </c>
      <c r="D102" s="220" t="s">
        <v>239</v>
      </c>
      <c r="E102" s="220" t="s">
        <v>178</v>
      </c>
      <c r="F102" s="220">
        <v>35805</v>
      </c>
      <c r="G102" s="220" t="s">
        <v>380</v>
      </c>
      <c r="H102" s="220" t="s">
        <v>388</v>
      </c>
      <c r="I102" s="220" t="s">
        <v>882</v>
      </c>
      <c r="J102" s="220" t="s">
        <v>828</v>
      </c>
      <c r="K102" s="220" t="s">
        <v>399</v>
      </c>
      <c r="L102" s="220" t="s">
        <v>362</v>
      </c>
      <c r="M102" s="220" t="s">
        <v>362</v>
      </c>
      <c r="N102" s="220" t="s">
        <v>352</v>
      </c>
      <c r="O102" s="220" t="s">
        <v>837</v>
      </c>
      <c r="P102" s="220" t="s">
        <v>840</v>
      </c>
      <c r="Q102" s="220">
        <v>78.930000000000007</v>
      </c>
      <c r="R102" s="220" t="s">
        <v>859</v>
      </c>
      <c r="S102" s="220" t="s">
        <v>920</v>
      </c>
    </row>
    <row r="103" spans="1:19" ht="17.25" customHeight="1">
      <c r="A103" s="220" t="s">
        <v>554</v>
      </c>
      <c r="B103" s="220" t="s">
        <v>728</v>
      </c>
      <c r="C103" s="220" t="s">
        <v>72</v>
      </c>
      <c r="D103" s="220" t="s">
        <v>294</v>
      </c>
      <c r="E103" s="220" t="s">
        <v>178</v>
      </c>
      <c r="F103" s="220">
        <v>30408</v>
      </c>
      <c r="G103" s="220" t="s">
        <v>352</v>
      </c>
      <c r="H103" s="220" t="s">
        <v>388</v>
      </c>
      <c r="I103" s="220" t="s">
        <v>882</v>
      </c>
      <c r="J103" s="220" t="s">
        <v>828</v>
      </c>
      <c r="K103" s="220" t="s">
        <v>410</v>
      </c>
      <c r="L103" s="220" t="s">
        <v>352</v>
      </c>
      <c r="M103" s="220" t="s">
        <v>362</v>
      </c>
      <c r="N103" s="220" t="s">
        <v>352</v>
      </c>
      <c r="O103" s="220" t="s">
        <v>837</v>
      </c>
      <c r="P103" s="220" t="s">
        <v>848</v>
      </c>
      <c r="Q103" s="220">
        <v>78.540000000000006</v>
      </c>
      <c r="R103" s="220" t="s">
        <v>864</v>
      </c>
      <c r="S103" s="220" t="s">
        <v>916</v>
      </c>
    </row>
    <row r="104" spans="1:19" ht="17.25" customHeight="1">
      <c r="A104" s="220" t="s">
        <v>555</v>
      </c>
      <c r="B104" s="220" t="s">
        <v>725</v>
      </c>
      <c r="C104" s="220" t="s">
        <v>145</v>
      </c>
      <c r="D104" s="220" t="s">
        <v>153</v>
      </c>
      <c r="E104" s="220" t="s">
        <v>178</v>
      </c>
      <c r="F104" s="220">
        <v>31413</v>
      </c>
      <c r="G104" s="220" t="s">
        <v>352</v>
      </c>
      <c r="H104" s="220" t="s">
        <v>388</v>
      </c>
      <c r="I104" s="220" t="s">
        <v>882</v>
      </c>
      <c r="J104" s="220" t="s">
        <v>394</v>
      </c>
      <c r="K104" s="220" t="s">
        <v>404</v>
      </c>
      <c r="L104" s="220" t="s">
        <v>352</v>
      </c>
      <c r="M104" s="220" t="s">
        <v>352</v>
      </c>
      <c r="N104" s="220" t="s">
        <v>352</v>
      </c>
      <c r="O104" s="220" t="s">
        <v>846</v>
      </c>
      <c r="P104" s="220" t="s">
        <v>838</v>
      </c>
      <c r="Q104" s="220">
        <v>75.75</v>
      </c>
      <c r="R104" s="220" t="s">
        <v>862</v>
      </c>
      <c r="S104" s="220" t="s">
        <v>933</v>
      </c>
    </row>
    <row r="105" spans="1:19" ht="17.25" customHeight="1">
      <c r="A105" s="220" t="s">
        <v>556</v>
      </c>
      <c r="B105" s="220" t="s">
        <v>729</v>
      </c>
      <c r="C105" s="220" t="s">
        <v>730</v>
      </c>
      <c r="D105" s="220" t="s">
        <v>160</v>
      </c>
      <c r="E105" s="220" t="s">
        <v>178</v>
      </c>
      <c r="F105" s="220">
        <v>29352</v>
      </c>
      <c r="G105" s="220" t="s">
        <v>822</v>
      </c>
      <c r="H105" s="220" t="s">
        <v>388</v>
      </c>
      <c r="I105" s="220" t="s">
        <v>882</v>
      </c>
      <c r="J105" s="220" t="s">
        <v>394</v>
      </c>
      <c r="K105" s="220" t="s">
        <v>398</v>
      </c>
      <c r="L105" s="220" t="s">
        <v>352</v>
      </c>
      <c r="M105" s="220" t="s">
        <v>352</v>
      </c>
      <c r="N105" s="220" t="s">
        <v>352</v>
      </c>
      <c r="O105" s="220" t="s">
        <v>857</v>
      </c>
      <c r="P105" s="220" t="s">
        <v>871</v>
      </c>
      <c r="Q105" s="220">
        <v>79.5</v>
      </c>
      <c r="R105" s="220" t="s">
        <v>853</v>
      </c>
      <c r="S105" s="220" t="s">
        <v>934</v>
      </c>
    </row>
    <row r="106" spans="1:19" ht="17.25" customHeight="1">
      <c r="A106" s="220" t="s">
        <v>557</v>
      </c>
      <c r="B106" s="220" t="s">
        <v>726</v>
      </c>
      <c r="C106" s="220" t="s">
        <v>123</v>
      </c>
      <c r="D106" s="220" t="s">
        <v>277</v>
      </c>
      <c r="E106" s="220" t="s">
        <v>178</v>
      </c>
      <c r="F106" s="220">
        <v>35905</v>
      </c>
      <c r="G106" s="220" t="s">
        <v>356</v>
      </c>
      <c r="H106" s="220" t="s">
        <v>388</v>
      </c>
      <c r="I106" s="220" t="s">
        <v>882</v>
      </c>
      <c r="J106" s="220" t="s">
        <v>828</v>
      </c>
      <c r="K106" s="220" t="s">
        <v>399</v>
      </c>
      <c r="L106" s="220" t="s">
        <v>362</v>
      </c>
      <c r="M106" s="220" t="s">
        <v>362</v>
      </c>
      <c r="N106" s="220" t="s">
        <v>352</v>
      </c>
      <c r="O106" s="220" t="s">
        <v>837</v>
      </c>
      <c r="P106" s="220" t="s">
        <v>838</v>
      </c>
      <c r="Q106" s="220">
        <v>90.72</v>
      </c>
      <c r="R106" s="220" t="s">
        <v>859</v>
      </c>
      <c r="S106" s="220" t="s">
        <v>921</v>
      </c>
    </row>
    <row r="107" spans="1:19" ht="17.25" customHeight="1">
      <c r="A107" s="220" t="s">
        <v>559</v>
      </c>
      <c r="B107" s="220" t="s">
        <v>732</v>
      </c>
      <c r="C107" s="220" t="s">
        <v>78</v>
      </c>
      <c r="D107" s="220" t="s">
        <v>241</v>
      </c>
      <c r="E107" s="220" t="s">
        <v>178</v>
      </c>
      <c r="F107" s="220">
        <v>36480</v>
      </c>
      <c r="G107" s="220" t="s">
        <v>356</v>
      </c>
      <c r="H107" s="220" t="s">
        <v>388</v>
      </c>
      <c r="I107" s="220" t="s">
        <v>882</v>
      </c>
      <c r="J107" s="220" t="s">
        <v>828</v>
      </c>
      <c r="K107" s="220" t="s">
        <v>400</v>
      </c>
      <c r="L107" s="220" t="s">
        <v>362</v>
      </c>
      <c r="M107" s="220" t="s">
        <v>362</v>
      </c>
      <c r="N107" s="220" t="s">
        <v>352</v>
      </c>
      <c r="O107" s="220" t="s">
        <v>837</v>
      </c>
      <c r="P107" s="220" t="s">
        <v>840</v>
      </c>
      <c r="Q107" s="220">
        <v>78.040000000000006</v>
      </c>
      <c r="R107" s="220" t="s">
        <v>839</v>
      </c>
      <c r="S107" s="220" t="s">
        <v>923</v>
      </c>
    </row>
    <row r="108" spans="1:19" ht="17.25" customHeight="1">
      <c r="A108" s="220" t="s">
        <v>560</v>
      </c>
      <c r="B108" s="220" t="s">
        <v>733</v>
      </c>
      <c r="C108" s="220" t="s">
        <v>76</v>
      </c>
      <c r="D108" s="220" t="s">
        <v>734</v>
      </c>
      <c r="E108" s="220" t="s">
        <v>178</v>
      </c>
      <c r="F108" s="220">
        <v>35691</v>
      </c>
      <c r="G108" s="220" t="s">
        <v>312</v>
      </c>
      <c r="H108" s="220" t="s">
        <v>390</v>
      </c>
      <c r="I108" s="220" t="s">
        <v>603</v>
      </c>
      <c r="J108" s="220" t="s">
        <v>394</v>
      </c>
      <c r="K108" s="220" t="s">
        <v>397</v>
      </c>
      <c r="L108" s="220" t="s">
        <v>352</v>
      </c>
      <c r="M108" s="220" t="s">
        <v>367</v>
      </c>
      <c r="N108" s="220" t="s">
        <v>352</v>
      </c>
      <c r="O108" s="220" t="s">
        <v>855</v>
      </c>
      <c r="P108" s="220" t="s">
        <v>856</v>
      </c>
      <c r="Q108" s="220">
        <v>80.7</v>
      </c>
      <c r="R108" s="220" t="s">
        <v>859</v>
      </c>
      <c r="S108" s="220" t="s">
        <v>930</v>
      </c>
    </row>
    <row r="109" spans="1:19" ht="17.25" customHeight="1">
      <c r="A109" s="220" t="s">
        <v>561</v>
      </c>
      <c r="B109" s="220" t="s">
        <v>330</v>
      </c>
      <c r="C109" s="220" t="s">
        <v>348</v>
      </c>
      <c r="D109" s="220" t="s">
        <v>735</v>
      </c>
      <c r="E109" s="220" t="s">
        <v>178</v>
      </c>
      <c r="F109" s="220">
        <v>36526</v>
      </c>
      <c r="G109" s="220" t="s">
        <v>352</v>
      </c>
      <c r="H109" s="220" t="s">
        <v>388</v>
      </c>
      <c r="I109" s="220" t="s">
        <v>882</v>
      </c>
      <c r="J109" s="220" t="s">
        <v>828</v>
      </c>
      <c r="K109" s="220" t="s">
        <v>400</v>
      </c>
      <c r="L109" s="220" t="s">
        <v>352</v>
      </c>
      <c r="M109" s="220" t="s">
        <v>367</v>
      </c>
      <c r="N109" s="220" t="s">
        <v>352</v>
      </c>
      <c r="O109" s="220" t="s">
        <v>837</v>
      </c>
      <c r="P109" s="220" t="s">
        <v>838</v>
      </c>
      <c r="Q109" s="220">
        <v>76.11</v>
      </c>
      <c r="R109" s="220" t="s">
        <v>839</v>
      </c>
      <c r="S109" s="220" t="s">
        <v>886</v>
      </c>
    </row>
    <row r="110" spans="1:19" ht="17.25" customHeight="1">
      <c r="A110" s="220" t="s">
        <v>562</v>
      </c>
      <c r="B110" s="220" t="s">
        <v>736</v>
      </c>
      <c r="C110" s="220" t="s">
        <v>93</v>
      </c>
      <c r="D110" s="220" t="s">
        <v>255</v>
      </c>
      <c r="E110" s="220" t="s">
        <v>178</v>
      </c>
      <c r="F110" s="220">
        <v>30218</v>
      </c>
      <c r="G110" s="220" t="s">
        <v>352</v>
      </c>
      <c r="H110" s="220" t="s">
        <v>388</v>
      </c>
      <c r="I110" s="220" t="s">
        <v>882</v>
      </c>
      <c r="J110" s="220" t="s">
        <v>394</v>
      </c>
      <c r="K110" s="220" t="s">
        <v>410</v>
      </c>
      <c r="L110" s="220" t="s">
        <v>352</v>
      </c>
      <c r="M110" s="220" t="s">
        <v>352</v>
      </c>
      <c r="N110" s="220" t="s">
        <v>352</v>
      </c>
      <c r="O110" s="220" t="s">
        <v>857</v>
      </c>
      <c r="P110" s="220" t="s">
        <v>871</v>
      </c>
      <c r="Q110" s="220">
        <v>75.73</v>
      </c>
      <c r="R110" s="220" t="s">
        <v>864</v>
      </c>
      <c r="S110" s="220" t="s">
        <v>935</v>
      </c>
    </row>
    <row r="111" spans="1:19" ht="17.25" customHeight="1">
      <c r="A111" s="220" t="s">
        <v>563</v>
      </c>
      <c r="B111" s="220" t="s">
        <v>738</v>
      </c>
      <c r="C111" s="220" t="s">
        <v>75</v>
      </c>
      <c r="D111" s="220" t="s">
        <v>271</v>
      </c>
      <c r="E111" s="220" t="s">
        <v>178</v>
      </c>
      <c r="F111" s="220">
        <v>36526</v>
      </c>
      <c r="G111" s="220" t="s">
        <v>353</v>
      </c>
      <c r="H111" s="220" t="s">
        <v>388</v>
      </c>
      <c r="I111" s="220" t="s">
        <v>882</v>
      </c>
      <c r="J111" s="220" t="s">
        <v>828</v>
      </c>
      <c r="K111" s="220" t="s">
        <v>400</v>
      </c>
      <c r="L111" s="220" t="s">
        <v>352</v>
      </c>
      <c r="M111" s="220" t="s">
        <v>353</v>
      </c>
      <c r="N111" s="220" t="s">
        <v>352</v>
      </c>
      <c r="O111" s="220" t="s">
        <v>837</v>
      </c>
      <c r="P111" s="220" t="s">
        <v>840</v>
      </c>
      <c r="Q111" s="220">
        <v>75.510000000000005</v>
      </c>
      <c r="R111" s="220" t="s">
        <v>839</v>
      </c>
      <c r="S111" s="220" t="s">
        <v>923</v>
      </c>
    </row>
    <row r="112" spans="1:19" ht="17.25" customHeight="1">
      <c r="A112" s="220" t="s">
        <v>564</v>
      </c>
      <c r="B112" s="220" t="s">
        <v>737</v>
      </c>
      <c r="C112" s="220" t="s">
        <v>103</v>
      </c>
      <c r="D112" s="220" t="s">
        <v>285</v>
      </c>
      <c r="E112" s="220" t="s">
        <v>178</v>
      </c>
      <c r="F112" s="220">
        <v>35503</v>
      </c>
      <c r="G112" s="220" t="s">
        <v>352</v>
      </c>
      <c r="H112" s="220" t="s">
        <v>388</v>
      </c>
      <c r="I112" s="220" t="s">
        <v>882</v>
      </c>
      <c r="J112" s="220" t="s">
        <v>828</v>
      </c>
      <c r="K112" s="220" t="s">
        <v>399</v>
      </c>
      <c r="L112" s="220" t="s">
        <v>362</v>
      </c>
      <c r="M112" s="220" t="s">
        <v>352</v>
      </c>
      <c r="N112" s="220" t="s">
        <v>352</v>
      </c>
      <c r="O112" s="220" t="s">
        <v>837</v>
      </c>
      <c r="P112" s="220" t="s">
        <v>838</v>
      </c>
      <c r="Q112" s="220">
        <v>76.7</v>
      </c>
      <c r="R112" s="220" t="s">
        <v>839</v>
      </c>
      <c r="S112" s="220" t="s">
        <v>886</v>
      </c>
    </row>
    <row r="113" spans="1:19" ht="17.25" customHeight="1">
      <c r="A113" s="220" t="s">
        <v>565</v>
      </c>
      <c r="B113" s="220" t="s">
        <v>739</v>
      </c>
      <c r="C113" s="220" t="s">
        <v>152</v>
      </c>
      <c r="D113" s="220" t="s">
        <v>740</v>
      </c>
      <c r="E113" s="220" t="s">
        <v>178</v>
      </c>
      <c r="F113" s="220">
        <v>35431</v>
      </c>
      <c r="G113" s="220" t="s">
        <v>352</v>
      </c>
      <c r="H113" s="220" t="s">
        <v>388</v>
      </c>
      <c r="I113" s="220" t="s">
        <v>882</v>
      </c>
      <c r="J113" s="220" t="s">
        <v>828</v>
      </c>
      <c r="K113" s="220" t="s">
        <v>400</v>
      </c>
      <c r="L113" s="220" t="s">
        <v>362</v>
      </c>
      <c r="M113" s="220" t="s">
        <v>352</v>
      </c>
      <c r="N113" s="220" t="s">
        <v>352</v>
      </c>
      <c r="O113" s="220" t="s">
        <v>837</v>
      </c>
      <c r="P113" s="220" t="s">
        <v>838</v>
      </c>
      <c r="Q113" s="220">
        <v>80.37</v>
      </c>
      <c r="R113" s="220" t="s">
        <v>839</v>
      </c>
      <c r="S113" s="220" t="s">
        <v>886</v>
      </c>
    </row>
    <row r="114" spans="1:19" ht="17.25" customHeight="1">
      <c r="A114" s="220" t="s">
        <v>566</v>
      </c>
      <c r="B114" s="220" t="s">
        <v>742</v>
      </c>
      <c r="C114" s="220" t="s">
        <v>114</v>
      </c>
      <c r="D114" s="220" t="s">
        <v>273</v>
      </c>
      <c r="E114" s="220" t="s">
        <v>177</v>
      </c>
      <c r="F114" s="220">
        <v>35385</v>
      </c>
      <c r="G114" s="220" t="s">
        <v>352</v>
      </c>
      <c r="H114" s="220" t="s">
        <v>388</v>
      </c>
      <c r="I114" s="220" t="s">
        <v>882</v>
      </c>
      <c r="J114" s="220" t="s">
        <v>828</v>
      </c>
      <c r="K114" s="220" t="s">
        <v>392</v>
      </c>
      <c r="L114" s="220" t="s">
        <v>352</v>
      </c>
      <c r="M114" s="220" t="s">
        <v>352</v>
      </c>
      <c r="N114" s="220" t="s">
        <v>352</v>
      </c>
      <c r="O114" s="220" t="s">
        <v>837</v>
      </c>
      <c r="P114" s="220" t="s">
        <v>848</v>
      </c>
      <c r="Q114" s="220">
        <v>83.77</v>
      </c>
      <c r="R114" s="220" t="s">
        <v>861</v>
      </c>
      <c r="S114" s="220" t="s">
        <v>909</v>
      </c>
    </row>
    <row r="115" spans="1:19" ht="17.25" customHeight="1">
      <c r="A115" s="220" t="s">
        <v>567</v>
      </c>
      <c r="B115" s="220" t="s">
        <v>741</v>
      </c>
      <c r="C115" s="220" t="s">
        <v>122</v>
      </c>
      <c r="D115" s="220" t="s">
        <v>291</v>
      </c>
      <c r="E115" s="220" t="s">
        <v>177</v>
      </c>
      <c r="F115" s="220">
        <v>35664</v>
      </c>
      <c r="G115" s="220" t="s">
        <v>352</v>
      </c>
      <c r="H115" s="220" t="s">
        <v>388</v>
      </c>
      <c r="I115" s="220" t="s">
        <v>882</v>
      </c>
      <c r="J115" s="220" t="s">
        <v>828</v>
      </c>
      <c r="K115" s="220" t="s">
        <v>400</v>
      </c>
      <c r="L115" s="220" t="s">
        <v>352</v>
      </c>
      <c r="M115" s="220" t="s">
        <v>352</v>
      </c>
      <c r="N115" s="220" t="s">
        <v>352</v>
      </c>
      <c r="O115" s="220" t="s">
        <v>837</v>
      </c>
      <c r="P115" s="220" t="s">
        <v>838</v>
      </c>
      <c r="Q115" s="220">
        <v>81.42</v>
      </c>
      <c r="R115" s="220" t="s">
        <v>839</v>
      </c>
      <c r="S115" s="220" t="s">
        <v>886</v>
      </c>
    </row>
    <row r="116" spans="1:19" ht="17.25" customHeight="1">
      <c r="A116" s="220" t="s">
        <v>568</v>
      </c>
      <c r="B116" s="220" t="s">
        <v>745</v>
      </c>
      <c r="C116" s="220" t="s">
        <v>112</v>
      </c>
      <c r="D116" s="220" t="s">
        <v>304</v>
      </c>
      <c r="E116" s="220" t="s">
        <v>177</v>
      </c>
      <c r="F116" s="220">
        <v>31048</v>
      </c>
      <c r="G116" s="220" t="s">
        <v>825</v>
      </c>
      <c r="H116" s="220" t="s">
        <v>388</v>
      </c>
      <c r="I116" s="220" t="s">
        <v>882</v>
      </c>
      <c r="J116" s="220" t="s">
        <v>828</v>
      </c>
      <c r="K116" s="220" t="s">
        <v>409</v>
      </c>
      <c r="L116" s="220" t="s">
        <v>357</v>
      </c>
      <c r="M116" s="220" t="s">
        <v>357</v>
      </c>
      <c r="N116" s="220" t="s">
        <v>357</v>
      </c>
      <c r="O116" s="220" t="s">
        <v>837</v>
      </c>
      <c r="P116" s="220" t="s">
        <v>848</v>
      </c>
      <c r="Q116" s="220">
        <v>75.63</v>
      </c>
      <c r="R116" s="220" t="s">
        <v>863</v>
      </c>
      <c r="S116" s="220" t="s">
        <v>936</v>
      </c>
    </row>
    <row r="117" spans="1:19" ht="17.25" customHeight="1">
      <c r="A117" s="220" t="s">
        <v>569</v>
      </c>
      <c r="B117" s="220" t="s">
        <v>746</v>
      </c>
      <c r="C117" s="220" t="s">
        <v>116</v>
      </c>
      <c r="D117" s="220" t="s">
        <v>266</v>
      </c>
      <c r="E117" s="220" t="s">
        <v>177</v>
      </c>
      <c r="F117" s="220">
        <v>34462</v>
      </c>
      <c r="G117" s="220" t="s">
        <v>352</v>
      </c>
      <c r="H117" s="220" t="s">
        <v>388</v>
      </c>
      <c r="I117" s="220" t="s">
        <v>882</v>
      </c>
      <c r="J117" s="220" t="s">
        <v>828</v>
      </c>
      <c r="K117" s="220" t="s">
        <v>403</v>
      </c>
      <c r="L117" s="220" t="s">
        <v>352</v>
      </c>
      <c r="M117" s="220" t="s">
        <v>352</v>
      </c>
      <c r="N117" s="220" t="s">
        <v>352</v>
      </c>
      <c r="O117" s="220" t="s">
        <v>837</v>
      </c>
      <c r="P117" s="220" t="s">
        <v>848</v>
      </c>
      <c r="Q117" s="220">
        <v>82.16</v>
      </c>
      <c r="R117" s="220" t="s">
        <v>866</v>
      </c>
      <c r="S117" s="220" t="s">
        <v>928</v>
      </c>
    </row>
    <row r="118" spans="1:19" ht="17.25" customHeight="1">
      <c r="A118" s="220" t="s">
        <v>570</v>
      </c>
      <c r="B118" s="220" t="s">
        <v>350</v>
      </c>
      <c r="C118" s="220" t="s">
        <v>111</v>
      </c>
      <c r="D118" s="220" t="s">
        <v>271</v>
      </c>
      <c r="E118" s="220" t="s">
        <v>177</v>
      </c>
      <c r="F118" s="220">
        <v>35942</v>
      </c>
      <c r="G118" s="220" t="s">
        <v>352</v>
      </c>
      <c r="H118" s="220" t="s">
        <v>388</v>
      </c>
      <c r="I118" s="220" t="s">
        <v>882</v>
      </c>
      <c r="J118" s="220" t="s">
        <v>828</v>
      </c>
      <c r="K118" s="220" t="s">
        <v>400</v>
      </c>
      <c r="L118" s="220" t="s">
        <v>352</v>
      </c>
      <c r="M118" s="220" t="s">
        <v>352</v>
      </c>
      <c r="N118" s="220" t="s">
        <v>352</v>
      </c>
      <c r="O118" s="220" t="s">
        <v>837</v>
      </c>
      <c r="P118" s="220" t="s">
        <v>838</v>
      </c>
      <c r="Q118" s="220">
        <v>80.02</v>
      </c>
      <c r="R118" s="220" t="s">
        <v>839</v>
      </c>
      <c r="S118" s="220" t="s">
        <v>886</v>
      </c>
    </row>
    <row r="119" spans="1:19" ht="17.25" customHeight="1">
      <c r="A119" s="220" t="s">
        <v>571</v>
      </c>
      <c r="B119" s="220" t="s">
        <v>747</v>
      </c>
      <c r="C119" s="220" t="s">
        <v>140</v>
      </c>
      <c r="D119" s="220" t="s">
        <v>326</v>
      </c>
      <c r="E119" s="220" t="s">
        <v>177</v>
      </c>
      <c r="F119" s="220">
        <v>36001</v>
      </c>
      <c r="G119" s="220" t="s">
        <v>352</v>
      </c>
      <c r="H119" s="220" t="s">
        <v>388</v>
      </c>
      <c r="I119" s="220" t="s">
        <v>882</v>
      </c>
      <c r="J119" s="220" t="s">
        <v>828</v>
      </c>
      <c r="K119" s="220" t="s">
        <v>400</v>
      </c>
      <c r="L119" s="220" t="s">
        <v>352</v>
      </c>
      <c r="M119" s="220" t="s">
        <v>352</v>
      </c>
      <c r="N119" s="220" t="s">
        <v>352</v>
      </c>
      <c r="O119" s="220" t="s">
        <v>837</v>
      </c>
      <c r="P119" s="220" t="s">
        <v>838</v>
      </c>
      <c r="Q119" s="220">
        <v>83.65</v>
      </c>
      <c r="R119" s="220" t="s">
        <v>839</v>
      </c>
      <c r="S119" s="220" t="s">
        <v>886</v>
      </c>
    </row>
    <row r="120" spans="1:19" ht="17.25" customHeight="1">
      <c r="A120" s="220" t="s">
        <v>572</v>
      </c>
      <c r="B120" s="220" t="s">
        <v>743</v>
      </c>
      <c r="C120" s="220" t="s">
        <v>115</v>
      </c>
      <c r="D120" s="220" t="s">
        <v>744</v>
      </c>
      <c r="E120" s="220" t="s">
        <v>177</v>
      </c>
      <c r="F120" s="220">
        <v>36275</v>
      </c>
      <c r="G120" s="220" t="s">
        <v>824</v>
      </c>
      <c r="H120" s="220" t="s">
        <v>388</v>
      </c>
      <c r="I120" s="220" t="s">
        <v>882</v>
      </c>
      <c r="J120" s="220" t="s">
        <v>828</v>
      </c>
      <c r="K120" s="220" t="s">
        <v>400</v>
      </c>
      <c r="L120" s="220" t="s">
        <v>362</v>
      </c>
      <c r="M120" s="220" t="s">
        <v>387</v>
      </c>
      <c r="N120" s="220" t="s">
        <v>352</v>
      </c>
      <c r="O120" s="220" t="s">
        <v>837</v>
      </c>
      <c r="P120" s="220" t="s">
        <v>840</v>
      </c>
      <c r="Q120" s="220">
        <v>76.88</v>
      </c>
      <c r="R120" s="220" t="s">
        <v>839</v>
      </c>
      <c r="S120" s="220" t="s">
        <v>923</v>
      </c>
    </row>
    <row r="121" spans="1:19" ht="17.25" customHeight="1">
      <c r="A121" s="220" t="s">
        <v>573</v>
      </c>
      <c r="B121" s="220" t="s">
        <v>748</v>
      </c>
      <c r="C121" s="220" t="s">
        <v>314</v>
      </c>
      <c r="D121" s="220" t="s">
        <v>272</v>
      </c>
      <c r="E121" s="220" t="s">
        <v>177</v>
      </c>
      <c r="F121" s="220">
        <v>36318</v>
      </c>
      <c r="G121" s="220" t="s">
        <v>826</v>
      </c>
      <c r="H121" s="220" t="s">
        <v>389</v>
      </c>
      <c r="I121" s="220" t="s">
        <v>603</v>
      </c>
      <c r="J121" s="220" t="s">
        <v>394</v>
      </c>
      <c r="K121" s="220" t="s">
        <v>400</v>
      </c>
      <c r="L121" s="220" t="s">
        <v>352</v>
      </c>
      <c r="M121" s="220" t="s">
        <v>331</v>
      </c>
      <c r="N121" s="220" t="s">
        <v>352</v>
      </c>
      <c r="O121" s="220" t="s">
        <v>855</v>
      </c>
      <c r="P121" s="220" t="s">
        <v>838</v>
      </c>
      <c r="Q121" s="220">
        <v>83.34</v>
      </c>
      <c r="R121" s="220" t="s">
        <v>839</v>
      </c>
      <c r="S121" s="220" t="s">
        <v>903</v>
      </c>
    </row>
    <row r="122" spans="1:19" ht="17.25" customHeight="1">
      <c r="A122" s="220" t="s">
        <v>575</v>
      </c>
      <c r="B122" s="220" t="s">
        <v>749</v>
      </c>
      <c r="C122" s="220" t="s">
        <v>141</v>
      </c>
      <c r="D122" s="220" t="s">
        <v>160</v>
      </c>
      <c r="E122" s="220" t="s">
        <v>177</v>
      </c>
      <c r="F122" s="220">
        <v>33266</v>
      </c>
      <c r="G122" s="220" t="s">
        <v>352</v>
      </c>
      <c r="H122" s="220" t="s">
        <v>388</v>
      </c>
      <c r="I122" s="220" t="s">
        <v>882</v>
      </c>
      <c r="J122" s="220" t="s">
        <v>828</v>
      </c>
      <c r="K122" s="220" t="s">
        <v>396</v>
      </c>
      <c r="L122" s="220" t="s">
        <v>352</v>
      </c>
      <c r="M122" s="220" t="s">
        <v>352</v>
      </c>
      <c r="N122" s="220" t="s">
        <v>352</v>
      </c>
      <c r="O122" s="220" t="s">
        <v>837</v>
      </c>
      <c r="P122" s="220" t="s">
        <v>848</v>
      </c>
      <c r="Q122" s="220">
        <v>96.48</v>
      </c>
      <c r="R122" s="220" t="s">
        <v>852</v>
      </c>
      <c r="S122" s="220" t="s">
        <v>937</v>
      </c>
    </row>
    <row r="123" spans="1:19" ht="17.25" customHeight="1">
      <c r="A123" s="220" t="s">
        <v>576</v>
      </c>
      <c r="B123" s="220" t="s">
        <v>750</v>
      </c>
      <c r="C123" s="220" t="s">
        <v>149</v>
      </c>
      <c r="D123" s="220" t="s">
        <v>266</v>
      </c>
      <c r="E123" s="220" t="s">
        <v>177</v>
      </c>
      <c r="F123" s="220">
        <v>35796</v>
      </c>
      <c r="G123" s="220" t="s">
        <v>352</v>
      </c>
      <c r="H123" s="220" t="s">
        <v>388</v>
      </c>
      <c r="I123" s="220" t="s">
        <v>882</v>
      </c>
      <c r="J123" s="220" t="s">
        <v>828</v>
      </c>
      <c r="K123" s="220" t="s">
        <v>400</v>
      </c>
      <c r="L123" s="220" t="s">
        <v>362</v>
      </c>
      <c r="M123" s="220" t="s">
        <v>352</v>
      </c>
      <c r="N123" s="220" t="s">
        <v>362</v>
      </c>
      <c r="O123" s="220" t="s">
        <v>847</v>
      </c>
      <c r="P123" s="220" t="s">
        <v>838</v>
      </c>
      <c r="Q123" s="220">
        <v>76.12</v>
      </c>
      <c r="R123" s="220" t="s">
        <v>839</v>
      </c>
      <c r="S123" s="220" t="s">
        <v>925</v>
      </c>
    </row>
    <row r="124" spans="1:19" ht="17.25" customHeight="1">
      <c r="A124" s="220" t="s">
        <v>578</v>
      </c>
      <c r="B124" s="220" t="s">
        <v>751</v>
      </c>
      <c r="C124" s="220" t="s">
        <v>120</v>
      </c>
      <c r="D124" s="220" t="s">
        <v>250</v>
      </c>
      <c r="E124" s="220" t="s">
        <v>177</v>
      </c>
      <c r="F124" s="220">
        <v>35528</v>
      </c>
      <c r="G124" s="220" t="s">
        <v>352</v>
      </c>
      <c r="H124" s="220" t="s">
        <v>388</v>
      </c>
      <c r="I124" s="220" t="s">
        <v>882</v>
      </c>
      <c r="J124" s="220" t="s">
        <v>828</v>
      </c>
      <c r="K124" s="220" t="s">
        <v>400</v>
      </c>
      <c r="L124" s="220" t="s">
        <v>352</v>
      </c>
      <c r="M124" s="220" t="s">
        <v>352</v>
      </c>
      <c r="N124" s="220" t="s">
        <v>352</v>
      </c>
      <c r="O124" s="220" t="s">
        <v>837</v>
      </c>
      <c r="P124" s="220" t="s">
        <v>838</v>
      </c>
      <c r="Q124" s="220">
        <v>83.15</v>
      </c>
      <c r="R124" s="220" t="s">
        <v>839</v>
      </c>
      <c r="S124" s="220" t="s">
        <v>886</v>
      </c>
    </row>
    <row r="125" spans="1:19" ht="17.25" customHeight="1">
      <c r="A125" s="220" t="s">
        <v>579</v>
      </c>
      <c r="B125" s="220" t="s">
        <v>752</v>
      </c>
      <c r="C125" s="220" t="s">
        <v>753</v>
      </c>
      <c r="D125" s="220" t="s">
        <v>295</v>
      </c>
      <c r="E125" s="220" t="s">
        <v>177</v>
      </c>
      <c r="F125" s="220">
        <v>36161</v>
      </c>
      <c r="G125" s="220" t="s">
        <v>352</v>
      </c>
      <c r="H125" s="220" t="s">
        <v>388</v>
      </c>
      <c r="I125" s="220" t="s">
        <v>882</v>
      </c>
      <c r="J125" s="220" t="s">
        <v>828</v>
      </c>
      <c r="K125" s="220" t="s">
        <v>400</v>
      </c>
      <c r="L125" s="220" t="s">
        <v>352</v>
      </c>
      <c r="M125" s="220" t="s">
        <v>352</v>
      </c>
      <c r="N125" s="220" t="s">
        <v>352</v>
      </c>
      <c r="O125" s="220" t="s">
        <v>846</v>
      </c>
      <c r="P125" s="220" t="s">
        <v>838</v>
      </c>
      <c r="Q125" s="220">
        <v>75.540000000000006</v>
      </c>
      <c r="R125" s="220" t="s">
        <v>839</v>
      </c>
      <c r="S125" s="220" t="s">
        <v>892</v>
      </c>
    </row>
    <row r="126" spans="1:19" ht="17.25" customHeight="1">
      <c r="A126" s="220" t="s">
        <v>580</v>
      </c>
      <c r="B126" s="220" t="s">
        <v>754</v>
      </c>
      <c r="C126" s="220" t="s">
        <v>133</v>
      </c>
      <c r="D126" s="220" t="s">
        <v>261</v>
      </c>
      <c r="E126" s="220" t="s">
        <v>178</v>
      </c>
      <c r="F126" s="220">
        <v>36163</v>
      </c>
      <c r="G126" s="220" t="s">
        <v>356</v>
      </c>
      <c r="H126" s="220" t="s">
        <v>388</v>
      </c>
      <c r="I126" s="220" t="s">
        <v>882</v>
      </c>
      <c r="J126" s="220" t="s">
        <v>828</v>
      </c>
      <c r="K126" s="220" t="s">
        <v>399</v>
      </c>
      <c r="L126" s="220" t="s">
        <v>362</v>
      </c>
      <c r="M126" s="220" t="s">
        <v>362</v>
      </c>
      <c r="N126" s="220" t="s">
        <v>352</v>
      </c>
      <c r="O126" s="220" t="s">
        <v>846</v>
      </c>
      <c r="P126" s="220" t="s">
        <v>838</v>
      </c>
      <c r="Q126" s="220">
        <v>82.64</v>
      </c>
      <c r="R126" s="220" t="s">
        <v>859</v>
      </c>
      <c r="S126" s="220" t="s">
        <v>908</v>
      </c>
    </row>
    <row r="127" spans="1:19" ht="17.25" customHeight="1">
      <c r="A127" s="220" t="s">
        <v>582</v>
      </c>
      <c r="B127" s="220" t="s">
        <v>756</v>
      </c>
      <c r="C127" s="220" t="s">
        <v>121</v>
      </c>
      <c r="D127" s="220" t="s">
        <v>284</v>
      </c>
      <c r="E127" s="220" t="s">
        <v>178</v>
      </c>
      <c r="F127" s="220">
        <v>35435</v>
      </c>
      <c r="G127" s="220" t="s">
        <v>373</v>
      </c>
      <c r="H127" s="220" t="s">
        <v>388</v>
      </c>
      <c r="I127" s="220" t="s">
        <v>882</v>
      </c>
      <c r="J127" s="220" t="s">
        <v>828</v>
      </c>
      <c r="K127" s="220" t="s">
        <v>397</v>
      </c>
      <c r="L127" s="220" t="s">
        <v>373</v>
      </c>
      <c r="M127" s="220" t="s">
        <v>373</v>
      </c>
      <c r="N127" s="220" t="s">
        <v>373</v>
      </c>
      <c r="O127" s="220" t="s">
        <v>837</v>
      </c>
      <c r="P127" s="220" t="s">
        <v>838</v>
      </c>
      <c r="Q127" s="220">
        <v>78.430000000000007</v>
      </c>
      <c r="R127" s="220" t="s">
        <v>859</v>
      </c>
      <c r="S127" s="220" t="s">
        <v>924</v>
      </c>
    </row>
    <row r="128" spans="1:19" ht="17.25" customHeight="1">
      <c r="A128" s="220" t="s">
        <v>583</v>
      </c>
      <c r="B128" s="220" t="s">
        <v>755</v>
      </c>
      <c r="C128" s="220" t="s">
        <v>152</v>
      </c>
      <c r="D128" s="220" t="s">
        <v>289</v>
      </c>
      <c r="E128" s="220" t="s">
        <v>178</v>
      </c>
      <c r="F128" s="220">
        <v>36284</v>
      </c>
      <c r="G128" s="220" t="s">
        <v>352</v>
      </c>
      <c r="H128" s="220" t="s">
        <v>388</v>
      </c>
      <c r="I128" s="220" t="s">
        <v>882</v>
      </c>
      <c r="J128" s="220" t="s">
        <v>828</v>
      </c>
      <c r="K128" s="220" t="s">
        <v>400</v>
      </c>
      <c r="L128" s="220" t="s">
        <v>352</v>
      </c>
      <c r="M128" s="220" t="s">
        <v>352</v>
      </c>
      <c r="N128" s="220" t="s">
        <v>352</v>
      </c>
      <c r="O128" s="220" t="s">
        <v>837</v>
      </c>
      <c r="P128" s="220" t="s">
        <v>838</v>
      </c>
      <c r="Q128" s="220">
        <v>79.77</v>
      </c>
      <c r="R128" s="220" t="s">
        <v>839</v>
      </c>
      <c r="S128" s="220" t="s">
        <v>886</v>
      </c>
    </row>
    <row r="129" spans="1:19" ht="17.25" customHeight="1">
      <c r="A129" s="220" t="s">
        <v>584</v>
      </c>
      <c r="B129" s="220" t="s">
        <v>757</v>
      </c>
      <c r="C129" s="220" t="s">
        <v>126</v>
      </c>
      <c r="D129" s="220" t="s">
        <v>273</v>
      </c>
      <c r="E129" s="220" t="s">
        <v>178</v>
      </c>
      <c r="F129" s="220">
        <v>32874</v>
      </c>
      <c r="G129" s="220" t="s">
        <v>352</v>
      </c>
      <c r="H129" s="220" t="s">
        <v>388</v>
      </c>
      <c r="I129" s="220" t="s">
        <v>882</v>
      </c>
      <c r="J129" s="220" t="s">
        <v>828</v>
      </c>
      <c r="K129" s="220" t="s">
        <v>406</v>
      </c>
      <c r="L129" s="220" t="s">
        <v>362</v>
      </c>
      <c r="M129" s="220" t="s">
        <v>352</v>
      </c>
      <c r="N129" s="220" t="s">
        <v>352</v>
      </c>
      <c r="O129" s="220" t="s">
        <v>837</v>
      </c>
      <c r="P129" s="220" t="s">
        <v>848</v>
      </c>
      <c r="Q129" s="220">
        <v>77.28</v>
      </c>
      <c r="R129" s="220" t="s">
        <v>860</v>
      </c>
      <c r="S129" s="220" t="s">
        <v>938</v>
      </c>
    </row>
    <row r="130" spans="1:19" ht="17.25" customHeight="1">
      <c r="A130" s="220" t="s">
        <v>586</v>
      </c>
      <c r="B130" s="220" t="s">
        <v>758</v>
      </c>
      <c r="C130" s="220" t="s">
        <v>80</v>
      </c>
      <c r="D130" s="220" t="s">
        <v>317</v>
      </c>
      <c r="E130" s="220" t="s">
        <v>178</v>
      </c>
      <c r="F130" s="220">
        <v>30234</v>
      </c>
      <c r="G130" s="220" t="s">
        <v>352</v>
      </c>
      <c r="H130" s="220" t="s">
        <v>388</v>
      </c>
      <c r="I130" s="220" t="s">
        <v>603</v>
      </c>
      <c r="J130" s="220" t="s">
        <v>828</v>
      </c>
      <c r="K130" s="220" t="s">
        <v>411</v>
      </c>
      <c r="L130" s="220" t="s">
        <v>362</v>
      </c>
      <c r="M130" s="220" t="s">
        <v>352</v>
      </c>
      <c r="N130" s="220" t="s">
        <v>352</v>
      </c>
      <c r="O130" s="220" t="s">
        <v>846</v>
      </c>
      <c r="P130" s="220" t="s">
        <v>838</v>
      </c>
      <c r="Q130" s="220">
        <v>76.33</v>
      </c>
      <c r="R130" s="220" t="s">
        <v>872</v>
      </c>
      <c r="S130" s="220" t="s">
        <v>939</v>
      </c>
    </row>
    <row r="131" spans="1:19" ht="17.25" customHeight="1">
      <c r="A131" s="220" t="s">
        <v>587</v>
      </c>
      <c r="B131" s="220" t="s">
        <v>760</v>
      </c>
      <c r="C131" s="220" t="s">
        <v>150</v>
      </c>
      <c r="D131" s="220" t="s">
        <v>275</v>
      </c>
      <c r="E131" s="220" t="s">
        <v>178</v>
      </c>
      <c r="F131" s="220">
        <v>36257</v>
      </c>
      <c r="G131" s="220" t="s">
        <v>352</v>
      </c>
      <c r="H131" s="220" t="s">
        <v>388</v>
      </c>
      <c r="I131" s="220" t="s">
        <v>882</v>
      </c>
      <c r="J131" s="220" t="s">
        <v>828</v>
      </c>
      <c r="K131" s="220" t="s">
        <v>400</v>
      </c>
      <c r="L131" s="220" t="s">
        <v>352</v>
      </c>
      <c r="M131" s="220" t="s">
        <v>352</v>
      </c>
      <c r="N131" s="220" t="s">
        <v>352</v>
      </c>
      <c r="O131" s="220" t="s">
        <v>837</v>
      </c>
      <c r="P131" s="220" t="s">
        <v>838</v>
      </c>
      <c r="Q131" s="220">
        <v>84.65</v>
      </c>
      <c r="R131" s="220" t="s">
        <v>839</v>
      </c>
      <c r="S131" s="220" t="s">
        <v>886</v>
      </c>
    </row>
    <row r="132" spans="1:19" ht="17.25" customHeight="1">
      <c r="A132" s="220" t="s">
        <v>588</v>
      </c>
      <c r="B132" s="220" t="s">
        <v>759</v>
      </c>
      <c r="C132" s="220" t="s">
        <v>98</v>
      </c>
      <c r="D132" s="220" t="s">
        <v>297</v>
      </c>
      <c r="E132" s="220" t="s">
        <v>178</v>
      </c>
      <c r="F132" s="220">
        <v>32509</v>
      </c>
      <c r="G132" s="220" t="s">
        <v>364</v>
      </c>
      <c r="H132" s="220" t="s">
        <v>388</v>
      </c>
      <c r="I132" s="220" t="s">
        <v>882</v>
      </c>
      <c r="J132" s="220" t="s">
        <v>394</v>
      </c>
      <c r="K132" s="220" t="s">
        <v>393</v>
      </c>
      <c r="L132" s="220" t="s">
        <v>352</v>
      </c>
      <c r="M132" s="220" t="s">
        <v>379</v>
      </c>
      <c r="N132" s="220" t="s">
        <v>352</v>
      </c>
      <c r="O132" s="220" t="s">
        <v>846</v>
      </c>
      <c r="P132" s="220" t="s">
        <v>838</v>
      </c>
      <c r="Q132" s="220">
        <v>77.05</v>
      </c>
      <c r="R132" s="220" t="s">
        <v>850</v>
      </c>
      <c r="S132" s="220" t="s">
        <v>940</v>
      </c>
    </row>
    <row r="133" spans="1:19" ht="17.25" customHeight="1">
      <c r="A133" s="220" t="s">
        <v>589</v>
      </c>
      <c r="B133" s="220" t="s">
        <v>761</v>
      </c>
      <c r="C133" s="220" t="s">
        <v>124</v>
      </c>
      <c r="D133" s="220" t="s">
        <v>265</v>
      </c>
      <c r="E133" s="220" t="s">
        <v>178</v>
      </c>
      <c r="F133" s="220">
        <v>36190</v>
      </c>
      <c r="G133" s="220" t="s">
        <v>352</v>
      </c>
      <c r="H133" s="220" t="s">
        <v>388</v>
      </c>
      <c r="I133" s="220" t="s">
        <v>882</v>
      </c>
      <c r="J133" s="220" t="s">
        <v>828</v>
      </c>
      <c r="K133" s="220" t="s">
        <v>400</v>
      </c>
      <c r="L133" s="220" t="s">
        <v>352</v>
      </c>
      <c r="M133" s="220" t="s">
        <v>352</v>
      </c>
      <c r="N133" s="220" t="s">
        <v>352</v>
      </c>
      <c r="O133" s="220" t="s">
        <v>837</v>
      </c>
      <c r="P133" s="220" t="s">
        <v>838</v>
      </c>
      <c r="Q133" s="220">
        <v>85.99</v>
      </c>
      <c r="R133" s="220" t="s">
        <v>839</v>
      </c>
      <c r="S133" s="220" t="s">
        <v>886</v>
      </c>
    </row>
    <row r="134" spans="1:19" ht="17.25" customHeight="1">
      <c r="A134" s="220" t="s">
        <v>590</v>
      </c>
      <c r="B134" s="220" t="s">
        <v>762</v>
      </c>
      <c r="C134" s="220" t="s">
        <v>76</v>
      </c>
      <c r="D134" s="220" t="s">
        <v>258</v>
      </c>
      <c r="E134" s="220" t="s">
        <v>351</v>
      </c>
      <c r="F134" s="220">
        <v>32378</v>
      </c>
      <c r="G134" s="220" t="s">
        <v>352</v>
      </c>
      <c r="H134" s="220" t="s">
        <v>388</v>
      </c>
      <c r="I134" s="220" t="s">
        <v>882</v>
      </c>
      <c r="J134" s="220" t="s">
        <v>828</v>
      </c>
      <c r="K134" s="220" t="s">
        <v>393</v>
      </c>
      <c r="L134" s="220" t="s">
        <v>352</v>
      </c>
      <c r="M134" s="220" t="s">
        <v>357</v>
      </c>
      <c r="N134" s="220" t="s">
        <v>352</v>
      </c>
      <c r="O134" s="220" t="s">
        <v>837</v>
      </c>
      <c r="P134" s="220" t="s">
        <v>848</v>
      </c>
      <c r="Q134" s="220">
        <v>75.11</v>
      </c>
      <c r="R134" s="220" t="s">
        <v>850</v>
      </c>
      <c r="S134" s="220" t="s">
        <v>895</v>
      </c>
    </row>
    <row r="135" spans="1:19" ht="17.25" customHeight="1">
      <c r="A135" s="220" t="s">
        <v>591</v>
      </c>
      <c r="B135" s="220" t="s">
        <v>763</v>
      </c>
      <c r="C135" s="220" t="s">
        <v>74</v>
      </c>
      <c r="D135" s="220" t="s">
        <v>764</v>
      </c>
      <c r="E135" s="220" t="s">
        <v>178</v>
      </c>
      <c r="F135" s="220">
        <v>34954</v>
      </c>
      <c r="G135" s="220" t="s">
        <v>377</v>
      </c>
      <c r="H135" s="220" t="s">
        <v>388</v>
      </c>
      <c r="I135" s="220" t="s">
        <v>882</v>
      </c>
      <c r="J135" s="220" t="s">
        <v>828</v>
      </c>
      <c r="K135" s="220" t="s">
        <v>395</v>
      </c>
      <c r="L135" s="220" t="s">
        <v>362</v>
      </c>
      <c r="M135" s="220" t="s">
        <v>362</v>
      </c>
      <c r="N135" s="220" t="s">
        <v>352</v>
      </c>
      <c r="O135" s="220" t="s">
        <v>837</v>
      </c>
      <c r="P135" s="220" t="s">
        <v>848</v>
      </c>
      <c r="Q135" s="220">
        <v>75.7</v>
      </c>
      <c r="R135" s="220" t="s">
        <v>866</v>
      </c>
      <c r="S135" s="220" t="s">
        <v>928</v>
      </c>
    </row>
    <row r="136" spans="1:19" ht="17.25" customHeight="1">
      <c r="A136" s="220" t="s">
        <v>594</v>
      </c>
      <c r="B136" s="220" t="s">
        <v>765</v>
      </c>
      <c r="C136" s="220" t="s">
        <v>78</v>
      </c>
      <c r="D136" s="220" t="s">
        <v>277</v>
      </c>
      <c r="E136" s="220" t="s">
        <v>178</v>
      </c>
      <c r="F136" s="220">
        <v>34764</v>
      </c>
      <c r="G136" s="220" t="s">
        <v>352</v>
      </c>
      <c r="H136" s="220" t="s">
        <v>388</v>
      </c>
      <c r="I136" s="220" t="s">
        <v>882</v>
      </c>
      <c r="J136" s="220" t="s">
        <v>828</v>
      </c>
      <c r="K136" s="220" t="s">
        <v>395</v>
      </c>
      <c r="L136" s="220" t="s">
        <v>379</v>
      </c>
      <c r="M136" s="220" t="s">
        <v>366</v>
      </c>
      <c r="N136" s="220" t="s">
        <v>352</v>
      </c>
      <c r="O136" s="220" t="s">
        <v>837</v>
      </c>
      <c r="P136" s="220" t="s">
        <v>848</v>
      </c>
      <c r="Q136" s="220">
        <v>76.56</v>
      </c>
      <c r="R136" s="220" t="s">
        <v>866</v>
      </c>
      <c r="S136" s="220" t="s">
        <v>928</v>
      </c>
    </row>
    <row r="137" spans="1:19" ht="17.25" customHeight="1">
      <c r="A137" s="220" t="s">
        <v>595</v>
      </c>
      <c r="B137" s="220" t="s">
        <v>766</v>
      </c>
      <c r="C137" s="220" t="s">
        <v>118</v>
      </c>
      <c r="D137" s="220" t="s">
        <v>767</v>
      </c>
      <c r="E137" s="220" t="s">
        <v>177</v>
      </c>
      <c r="F137" s="220">
        <v>35988</v>
      </c>
      <c r="G137" s="220" t="s">
        <v>352</v>
      </c>
      <c r="H137" s="220" t="s">
        <v>388</v>
      </c>
      <c r="I137" s="220" t="s">
        <v>882</v>
      </c>
      <c r="J137" s="220" t="s">
        <v>828</v>
      </c>
      <c r="K137" s="220" t="s">
        <v>400</v>
      </c>
      <c r="L137" s="220" t="s">
        <v>352</v>
      </c>
      <c r="M137" s="220" t="s">
        <v>352</v>
      </c>
      <c r="N137" s="220" t="s">
        <v>352</v>
      </c>
      <c r="O137" s="220" t="s">
        <v>837</v>
      </c>
      <c r="P137" s="220" t="s">
        <v>838</v>
      </c>
      <c r="Q137" s="220">
        <v>83.04</v>
      </c>
      <c r="R137" s="220" t="s">
        <v>839</v>
      </c>
      <c r="S137" s="220" t="s">
        <v>886</v>
      </c>
    </row>
    <row r="138" spans="1:19" ht="17.25" customHeight="1">
      <c r="A138" s="220" t="s">
        <v>596</v>
      </c>
      <c r="B138" s="220" t="s">
        <v>768</v>
      </c>
      <c r="C138" s="220" t="s">
        <v>769</v>
      </c>
      <c r="D138" s="220" t="s">
        <v>290</v>
      </c>
      <c r="E138" s="220" t="s">
        <v>177</v>
      </c>
      <c r="F138" s="220">
        <v>33957</v>
      </c>
      <c r="G138" s="220" t="s">
        <v>384</v>
      </c>
      <c r="H138" s="220" t="s">
        <v>388</v>
      </c>
      <c r="I138" s="220" t="s">
        <v>882</v>
      </c>
      <c r="J138" s="220" t="s">
        <v>828</v>
      </c>
      <c r="K138" s="220" t="s">
        <v>401</v>
      </c>
      <c r="L138" s="220" t="s">
        <v>362</v>
      </c>
      <c r="M138" s="220" t="s">
        <v>362</v>
      </c>
      <c r="N138" s="220" t="s">
        <v>352</v>
      </c>
      <c r="O138" s="220" t="s">
        <v>844</v>
      </c>
      <c r="P138" s="220" t="s">
        <v>845</v>
      </c>
      <c r="Q138" s="220">
        <v>77.97</v>
      </c>
      <c r="R138" s="220" t="s">
        <v>839</v>
      </c>
      <c r="S138" s="220" t="s">
        <v>890</v>
      </c>
    </row>
    <row r="139" spans="1:19" ht="17.25" customHeight="1">
      <c r="A139" s="220" t="s">
        <v>597</v>
      </c>
      <c r="B139" s="220" t="s">
        <v>772</v>
      </c>
      <c r="C139" s="220" t="s">
        <v>321</v>
      </c>
      <c r="D139" s="220" t="s">
        <v>281</v>
      </c>
      <c r="E139" s="220" t="s">
        <v>178</v>
      </c>
      <c r="F139" s="220">
        <v>36176</v>
      </c>
      <c r="G139" s="220" t="s">
        <v>352</v>
      </c>
      <c r="H139" s="220" t="s">
        <v>388</v>
      </c>
      <c r="I139" s="220" t="s">
        <v>882</v>
      </c>
      <c r="J139" s="220" t="s">
        <v>828</v>
      </c>
      <c r="K139" s="220" t="s">
        <v>399</v>
      </c>
      <c r="L139" s="220" t="s">
        <v>362</v>
      </c>
      <c r="M139" s="220" t="s">
        <v>362</v>
      </c>
      <c r="N139" s="220" t="s">
        <v>352</v>
      </c>
      <c r="O139" s="220" t="s">
        <v>837</v>
      </c>
      <c r="P139" s="220" t="s">
        <v>838</v>
      </c>
      <c r="Q139" s="220">
        <v>75.430000000000007</v>
      </c>
      <c r="R139" s="220" t="s">
        <v>839</v>
      </c>
      <c r="S139" s="220" t="s">
        <v>886</v>
      </c>
    </row>
    <row r="140" spans="1:19" ht="17.25" customHeight="1">
      <c r="A140" s="220" t="s">
        <v>598</v>
      </c>
      <c r="B140" s="220" t="s">
        <v>770</v>
      </c>
      <c r="C140" s="220" t="s">
        <v>90</v>
      </c>
      <c r="D140" s="220" t="s">
        <v>315</v>
      </c>
      <c r="E140" s="220" t="s">
        <v>178</v>
      </c>
      <c r="F140" s="220">
        <v>30524</v>
      </c>
      <c r="G140" s="220" t="s">
        <v>352</v>
      </c>
      <c r="H140" s="220" t="s">
        <v>388</v>
      </c>
      <c r="I140" s="220" t="s">
        <v>882</v>
      </c>
      <c r="J140" s="220" t="s">
        <v>828</v>
      </c>
      <c r="K140" s="220" t="s">
        <v>410</v>
      </c>
      <c r="L140" s="220" t="s">
        <v>352</v>
      </c>
      <c r="M140" s="220" t="s">
        <v>352</v>
      </c>
      <c r="N140" s="220" t="s">
        <v>352</v>
      </c>
      <c r="O140" s="220" t="s">
        <v>837</v>
      </c>
      <c r="P140" s="220" t="s">
        <v>848</v>
      </c>
      <c r="Q140" s="220">
        <v>84.09</v>
      </c>
      <c r="R140" s="220" t="s">
        <v>864</v>
      </c>
      <c r="S140" s="220" t="s">
        <v>916</v>
      </c>
    </row>
    <row r="141" spans="1:19" ht="17.25" customHeight="1">
      <c r="A141" s="220" t="s">
        <v>599</v>
      </c>
      <c r="B141" s="220" t="s">
        <v>771</v>
      </c>
      <c r="C141" s="220" t="s">
        <v>92</v>
      </c>
      <c r="D141" s="220" t="s">
        <v>264</v>
      </c>
      <c r="E141" s="220" t="s">
        <v>178</v>
      </c>
      <c r="F141" s="220">
        <v>33669</v>
      </c>
      <c r="G141" s="220" t="s">
        <v>352</v>
      </c>
      <c r="H141" s="220" t="s">
        <v>389</v>
      </c>
      <c r="I141" s="220" t="s">
        <v>882</v>
      </c>
      <c r="J141" s="220" t="s">
        <v>828</v>
      </c>
      <c r="K141" s="220" t="s">
        <v>401</v>
      </c>
      <c r="L141" s="220" t="s">
        <v>362</v>
      </c>
      <c r="M141" s="220" t="s">
        <v>331</v>
      </c>
      <c r="N141" s="220" t="s">
        <v>352</v>
      </c>
      <c r="O141" s="220" t="s">
        <v>837</v>
      </c>
      <c r="P141" s="220" t="s">
        <v>848</v>
      </c>
      <c r="Q141" s="220">
        <v>79.59</v>
      </c>
      <c r="R141" s="220" t="s">
        <v>868</v>
      </c>
      <c r="S141" s="220" t="s">
        <v>926</v>
      </c>
    </row>
    <row r="142" spans="1:19" ht="17.25" customHeight="1">
      <c r="A142" s="220" t="s">
        <v>601</v>
      </c>
      <c r="B142" s="220" t="s">
        <v>774</v>
      </c>
      <c r="C142" s="220" t="s">
        <v>76</v>
      </c>
      <c r="D142" s="220" t="s">
        <v>328</v>
      </c>
      <c r="E142" s="220" t="s">
        <v>177</v>
      </c>
      <c r="F142" s="220">
        <v>36566</v>
      </c>
      <c r="G142" s="220" t="s">
        <v>359</v>
      </c>
      <c r="H142" s="220" t="s">
        <v>388</v>
      </c>
      <c r="I142" s="220" t="s">
        <v>882</v>
      </c>
      <c r="J142" s="220" t="s">
        <v>828</v>
      </c>
      <c r="K142" s="220" t="s">
        <v>400</v>
      </c>
      <c r="L142" s="220" t="s">
        <v>355</v>
      </c>
      <c r="M142" s="220" t="s">
        <v>355</v>
      </c>
      <c r="N142" s="220" t="s">
        <v>355</v>
      </c>
      <c r="O142" s="220" t="s">
        <v>837</v>
      </c>
      <c r="P142" s="220" t="s">
        <v>840</v>
      </c>
      <c r="Q142" s="220">
        <v>76.39</v>
      </c>
      <c r="R142" s="220" t="s">
        <v>839</v>
      </c>
      <c r="S142" s="220" t="s">
        <v>885</v>
      </c>
    </row>
    <row r="143" spans="1:19" ht="17.25" customHeight="1">
      <c r="A143" s="220" t="s">
        <v>430</v>
      </c>
      <c r="B143" s="220" t="s">
        <v>773</v>
      </c>
      <c r="C143" s="220" t="s">
        <v>76</v>
      </c>
      <c r="D143" s="220" t="s">
        <v>279</v>
      </c>
      <c r="E143" s="220" t="s">
        <v>177</v>
      </c>
      <c r="F143" s="220">
        <v>33325</v>
      </c>
      <c r="G143" s="220" t="s">
        <v>352</v>
      </c>
      <c r="H143" s="220" t="s">
        <v>388</v>
      </c>
      <c r="I143" s="220" t="s">
        <v>882</v>
      </c>
      <c r="J143" s="220" t="s">
        <v>828</v>
      </c>
      <c r="K143" s="220" t="s">
        <v>407</v>
      </c>
      <c r="L143" s="220" t="s">
        <v>352</v>
      </c>
      <c r="M143" s="220" t="s">
        <v>362</v>
      </c>
      <c r="N143" s="220" t="s">
        <v>352</v>
      </c>
      <c r="O143" s="220" t="s">
        <v>837</v>
      </c>
      <c r="P143" s="220" t="s">
        <v>848</v>
      </c>
      <c r="Q143" s="220">
        <v>80.98</v>
      </c>
      <c r="R143" s="220" t="s">
        <v>873</v>
      </c>
      <c r="S143" s="220" t="s">
        <v>941</v>
      </c>
    </row>
    <row r="144" spans="1:19" ht="17.25" customHeight="1">
      <c r="A144" s="220" t="s">
        <v>448</v>
      </c>
      <c r="B144" s="220" t="s">
        <v>775</v>
      </c>
      <c r="C144" s="220" t="s">
        <v>120</v>
      </c>
      <c r="D144" s="220" t="s">
        <v>240</v>
      </c>
      <c r="E144" s="220" t="s">
        <v>178</v>
      </c>
      <c r="F144" s="220">
        <v>33976</v>
      </c>
      <c r="G144" s="220" t="s">
        <v>827</v>
      </c>
      <c r="H144" s="220" t="s">
        <v>388</v>
      </c>
      <c r="I144" s="220" t="s">
        <v>882</v>
      </c>
      <c r="J144" s="220" t="s">
        <v>828</v>
      </c>
      <c r="K144" s="220" t="s">
        <v>402</v>
      </c>
      <c r="L144" s="220" t="s">
        <v>372</v>
      </c>
      <c r="M144" s="220" t="s">
        <v>372</v>
      </c>
      <c r="N144" s="220" t="s">
        <v>372</v>
      </c>
      <c r="O144" s="220" t="s">
        <v>837</v>
      </c>
      <c r="P144" s="220" t="s">
        <v>848</v>
      </c>
      <c r="Q144" s="220">
        <v>76.849999999999994</v>
      </c>
      <c r="R144" s="220" t="s">
        <v>869</v>
      </c>
      <c r="S144" s="220" t="s">
        <v>942</v>
      </c>
    </row>
    <row r="145" spans="1:19" ht="17.25" customHeight="1">
      <c r="A145" s="220" t="s">
        <v>451</v>
      </c>
      <c r="B145" s="220" t="s">
        <v>776</v>
      </c>
      <c r="C145" s="220" t="s">
        <v>147</v>
      </c>
      <c r="D145" s="220" t="s">
        <v>273</v>
      </c>
      <c r="E145" s="220" t="s">
        <v>177</v>
      </c>
      <c r="F145" s="220">
        <v>35470</v>
      </c>
      <c r="G145" s="220" t="s">
        <v>352</v>
      </c>
      <c r="H145" s="220" t="s">
        <v>389</v>
      </c>
      <c r="I145" s="220" t="s">
        <v>603</v>
      </c>
      <c r="J145" s="220" t="s">
        <v>394</v>
      </c>
      <c r="K145" s="220" t="s">
        <v>399</v>
      </c>
      <c r="L145" s="220" t="s">
        <v>352</v>
      </c>
      <c r="M145" s="220" t="s">
        <v>331</v>
      </c>
      <c r="N145" s="220" t="s">
        <v>352</v>
      </c>
      <c r="O145" s="220" t="s">
        <v>855</v>
      </c>
      <c r="P145" s="220" t="s">
        <v>838</v>
      </c>
      <c r="Q145" s="220">
        <v>75.209999999999994</v>
      </c>
      <c r="R145" s="220" t="s">
        <v>839</v>
      </c>
      <c r="S145" s="220" t="s">
        <v>903</v>
      </c>
    </row>
    <row r="146" spans="1:19" ht="17.25" customHeight="1">
      <c r="A146" s="220" t="s">
        <v>452</v>
      </c>
      <c r="B146" s="220" t="s">
        <v>777</v>
      </c>
      <c r="C146" s="220" t="s">
        <v>75</v>
      </c>
      <c r="D146" s="220" t="s">
        <v>246</v>
      </c>
      <c r="E146" s="220" t="s">
        <v>178</v>
      </c>
      <c r="F146" s="220">
        <v>31261</v>
      </c>
      <c r="G146" s="220" t="s">
        <v>352</v>
      </c>
      <c r="H146" s="220" t="s">
        <v>389</v>
      </c>
      <c r="I146" s="220" t="s">
        <v>882</v>
      </c>
      <c r="J146" s="220" t="s">
        <v>828</v>
      </c>
      <c r="K146" s="220" t="s">
        <v>404</v>
      </c>
      <c r="L146" s="220" t="s">
        <v>352</v>
      </c>
      <c r="M146" s="220" t="s">
        <v>331</v>
      </c>
      <c r="N146" s="220" t="s">
        <v>352</v>
      </c>
      <c r="O146" s="220" t="s">
        <v>837</v>
      </c>
      <c r="P146" s="220" t="s">
        <v>848</v>
      </c>
      <c r="Q146" s="220">
        <v>78</v>
      </c>
      <c r="R146" s="220" t="s">
        <v>862</v>
      </c>
      <c r="S146" s="220" t="s">
        <v>943</v>
      </c>
    </row>
    <row r="147" spans="1:19" ht="17.25" customHeight="1">
      <c r="A147" s="220" t="s">
        <v>453</v>
      </c>
      <c r="B147" s="220" t="s">
        <v>778</v>
      </c>
      <c r="C147" s="220" t="s">
        <v>76</v>
      </c>
      <c r="D147" s="220" t="s">
        <v>259</v>
      </c>
      <c r="E147" s="220" t="s">
        <v>178</v>
      </c>
      <c r="F147" s="220">
        <v>36538</v>
      </c>
      <c r="G147" s="220" t="s">
        <v>352</v>
      </c>
      <c r="H147" s="220" t="s">
        <v>388</v>
      </c>
      <c r="I147" s="220" t="s">
        <v>882</v>
      </c>
      <c r="J147" s="220" t="s">
        <v>828</v>
      </c>
      <c r="K147" s="220" t="s">
        <v>400</v>
      </c>
      <c r="L147" s="220" t="s">
        <v>352</v>
      </c>
      <c r="M147" s="220" t="s">
        <v>352</v>
      </c>
      <c r="N147" s="220" t="s">
        <v>352</v>
      </c>
      <c r="O147" s="220" t="s">
        <v>837</v>
      </c>
      <c r="P147" s="220" t="s">
        <v>838</v>
      </c>
      <c r="Q147" s="220">
        <v>78.150000000000006</v>
      </c>
      <c r="R147" s="220" t="s">
        <v>839</v>
      </c>
      <c r="S147" s="220" t="s">
        <v>886</v>
      </c>
    </row>
    <row r="148" spans="1:19" ht="17.25" customHeight="1">
      <c r="A148" s="220" t="s">
        <v>457</v>
      </c>
      <c r="B148" s="220" t="s">
        <v>779</v>
      </c>
      <c r="C148" s="220" t="s">
        <v>102</v>
      </c>
      <c r="D148" s="220" t="s">
        <v>279</v>
      </c>
      <c r="E148" s="220" t="s">
        <v>178</v>
      </c>
      <c r="F148" s="220">
        <v>34227</v>
      </c>
      <c r="G148" s="220" t="s">
        <v>352</v>
      </c>
      <c r="H148" s="220" t="s">
        <v>388</v>
      </c>
      <c r="I148" s="220" t="s">
        <v>603</v>
      </c>
      <c r="J148" s="220" t="s">
        <v>394</v>
      </c>
      <c r="K148" s="220" t="s">
        <v>402</v>
      </c>
      <c r="L148" s="220" t="s">
        <v>362</v>
      </c>
      <c r="M148" s="220" t="s">
        <v>352</v>
      </c>
      <c r="N148" s="220" t="s">
        <v>352</v>
      </c>
      <c r="O148" s="220" t="s">
        <v>846</v>
      </c>
      <c r="P148" s="220" t="s">
        <v>840</v>
      </c>
      <c r="Q148" s="220">
        <v>77.739999999999995</v>
      </c>
      <c r="R148" s="220" t="s">
        <v>869</v>
      </c>
      <c r="S148" s="220" t="s">
        <v>944</v>
      </c>
    </row>
    <row r="149" spans="1:19" ht="17.25" customHeight="1">
      <c r="A149" s="220" t="s">
        <v>461</v>
      </c>
      <c r="B149" s="220" t="s">
        <v>780</v>
      </c>
      <c r="C149" s="220" t="s">
        <v>146</v>
      </c>
      <c r="D149" s="220" t="s">
        <v>781</v>
      </c>
      <c r="E149" s="220" t="s">
        <v>178</v>
      </c>
      <c r="F149" s="220">
        <v>36294</v>
      </c>
      <c r="G149" s="220" t="s">
        <v>380</v>
      </c>
      <c r="H149" s="220" t="s">
        <v>388</v>
      </c>
      <c r="I149" s="220" t="s">
        <v>882</v>
      </c>
      <c r="J149" s="220" t="s">
        <v>828</v>
      </c>
      <c r="K149" s="220" t="s">
        <v>400</v>
      </c>
      <c r="L149" s="220" t="s">
        <v>362</v>
      </c>
      <c r="M149" s="220" t="s">
        <v>362</v>
      </c>
      <c r="N149" s="220" t="s">
        <v>362</v>
      </c>
      <c r="O149" s="220" t="s">
        <v>847</v>
      </c>
      <c r="P149" s="220" t="s">
        <v>838</v>
      </c>
      <c r="Q149" s="220">
        <v>87.57</v>
      </c>
      <c r="R149" s="220" t="s">
        <v>839</v>
      </c>
      <c r="S149" s="220" t="s">
        <v>925</v>
      </c>
    </row>
    <row r="150" spans="1:19" ht="17.25" customHeight="1">
      <c r="A150" s="220" t="s">
        <v>478</v>
      </c>
      <c r="B150" s="220" t="s">
        <v>782</v>
      </c>
      <c r="C150" s="220" t="s">
        <v>783</v>
      </c>
      <c r="D150" s="220" t="s">
        <v>318</v>
      </c>
      <c r="E150" s="220" t="s">
        <v>177</v>
      </c>
      <c r="F150" s="220">
        <v>36540</v>
      </c>
      <c r="G150" s="220" t="s">
        <v>380</v>
      </c>
      <c r="H150" s="220" t="s">
        <v>388</v>
      </c>
      <c r="I150" s="220" t="s">
        <v>882</v>
      </c>
      <c r="J150" s="220" t="s">
        <v>828</v>
      </c>
      <c r="K150" s="220" t="s">
        <v>400</v>
      </c>
      <c r="L150" s="220" t="s">
        <v>362</v>
      </c>
      <c r="M150" s="220" t="s">
        <v>362</v>
      </c>
      <c r="N150" s="220" t="s">
        <v>362</v>
      </c>
      <c r="O150" s="220" t="s">
        <v>847</v>
      </c>
      <c r="P150" s="220" t="s">
        <v>838</v>
      </c>
      <c r="Q150" s="220">
        <v>90.02</v>
      </c>
      <c r="R150" s="220" t="s">
        <v>839</v>
      </c>
      <c r="S150" s="220" t="s">
        <v>925</v>
      </c>
    </row>
    <row r="151" spans="1:19" ht="17.25" customHeight="1">
      <c r="A151" s="220" t="s">
        <v>484</v>
      </c>
      <c r="B151" s="220" t="s">
        <v>784</v>
      </c>
      <c r="C151" s="220" t="s">
        <v>157</v>
      </c>
      <c r="D151" s="220" t="s">
        <v>238</v>
      </c>
      <c r="E151" s="220" t="s">
        <v>178</v>
      </c>
      <c r="F151" s="220">
        <v>36000</v>
      </c>
      <c r="G151" s="220" t="s">
        <v>352</v>
      </c>
      <c r="H151" s="220" t="s">
        <v>388</v>
      </c>
      <c r="I151" s="220" t="s">
        <v>882</v>
      </c>
      <c r="J151" s="220" t="s">
        <v>828</v>
      </c>
      <c r="K151" s="220" t="s">
        <v>399</v>
      </c>
      <c r="L151" s="220" t="s">
        <v>362</v>
      </c>
      <c r="M151" s="220" t="s">
        <v>367</v>
      </c>
      <c r="N151" s="220" t="s">
        <v>352</v>
      </c>
      <c r="O151" s="220" t="s">
        <v>846</v>
      </c>
      <c r="P151" s="220" t="s">
        <v>838</v>
      </c>
      <c r="Q151" s="220">
        <v>75.569999999999993</v>
      </c>
      <c r="R151" s="220" t="s">
        <v>839</v>
      </c>
      <c r="S151" s="220" t="s">
        <v>892</v>
      </c>
    </row>
    <row r="152" spans="1:19" ht="17.25" customHeight="1">
      <c r="A152" s="220" t="s">
        <v>491</v>
      </c>
      <c r="B152" s="220" t="s">
        <v>790</v>
      </c>
      <c r="C152" s="220" t="s">
        <v>91</v>
      </c>
      <c r="D152" s="220" t="s">
        <v>317</v>
      </c>
      <c r="E152" s="220" t="s">
        <v>177</v>
      </c>
      <c r="F152" s="220">
        <v>35864</v>
      </c>
      <c r="G152" s="220" t="s">
        <v>352</v>
      </c>
      <c r="H152" s="220" t="s">
        <v>388</v>
      </c>
      <c r="I152" s="220" t="s">
        <v>882</v>
      </c>
      <c r="J152" s="220" t="s">
        <v>828</v>
      </c>
      <c r="K152" s="220" t="s">
        <v>400</v>
      </c>
      <c r="L152" s="220" t="s">
        <v>352</v>
      </c>
      <c r="M152" s="220" t="s">
        <v>352</v>
      </c>
      <c r="N152" s="220" t="s">
        <v>362</v>
      </c>
      <c r="O152" s="220" t="s">
        <v>847</v>
      </c>
      <c r="P152" s="220" t="s">
        <v>838</v>
      </c>
      <c r="Q152" s="220">
        <v>78.22</v>
      </c>
      <c r="R152" s="220" t="s">
        <v>839</v>
      </c>
      <c r="S152" s="220" t="s">
        <v>925</v>
      </c>
    </row>
    <row r="153" spans="1:19" ht="17.25" customHeight="1">
      <c r="A153" s="220" t="s">
        <v>495</v>
      </c>
      <c r="B153" s="220" t="s">
        <v>787</v>
      </c>
      <c r="C153" s="220" t="s">
        <v>97</v>
      </c>
      <c r="D153" s="220" t="s">
        <v>270</v>
      </c>
      <c r="E153" s="220" t="s">
        <v>178</v>
      </c>
      <c r="F153" s="220">
        <v>36191</v>
      </c>
      <c r="G153" s="220" t="s">
        <v>352</v>
      </c>
      <c r="H153" s="220" t="s">
        <v>388</v>
      </c>
      <c r="I153" s="220" t="s">
        <v>882</v>
      </c>
      <c r="J153" s="220" t="s">
        <v>828</v>
      </c>
      <c r="K153" s="220" t="s">
        <v>399</v>
      </c>
      <c r="L153" s="220" t="s">
        <v>352</v>
      </c>
      <c r="M153" s="220" t="s">
        <v>352</v>
      </c>
      <c r="N153" s="220" t="s">
        <v>352</v>
      </c>
      <c r="O153" s="220" t="s">
        <v>844</v>
      </c>
      <c r="P153" s="220" t="s">
        <v>867</v>
      </c>
      <c r="Q153" s="220">
        <v>80.040000000000006</v>
      </c>
      <c r="R153" s="220" t="s">
        <v>839</v>
      </c>
      <c r="S153" s="220" t="s">
        <v>922</v>
      </c>
    </row>
    <row r="154" spans="1:19" ht="17.25" customHeight="1">
      <c r="A154" s="220" t="s">
        <v>497</v>
      </c>
      <c r="B154" s="220" t="s">
        <v>788</v>
      </c>
      <c r="C154" s="220" t="s">
        <v>97</v>
      </c>
      <c r="D154" s="220" t="s">
        <v>307</v>
      </c>
      <c r="E154" s="220" t="s">
        <v>178</v>
      </c>
      <c r="F154" s="220">
        <v>32422</v>
      </c>
      <c r="G154" s="220" t="s">
        <v>352</v>
      </c>
      <c r="H154" s="220" t="s">
        <v>388</v>
      </c>
      <c r="I154" s="220" t="s">
        <v>882</v>
      </c>
      <c r="J154" s="220" t="s">
        <v>828</v>
      </c>
      <c r="K154" s="220" t="s">
        <v>393</v>
      </c>
      <c r="L154" s="220" t="s">
        <v>379</v>
      </c>
      <c r="M154" s="220" t="s">
        <v>379</v>
      </c>
      <c r="N154" s="220" t="s">
        <v>352</v>
      </c>
      <c r="O154" s="220" t="s">
        <v>837</v>
      </c>
      <c r="P154" s="220" t="s">
        <v>848</v>
      </c>
      <c r="Q154" s="220">
        <v>79.58</v>
      </c>
      <c r="R154" s="220" t="s">
        <v>850</v>
      </c>
      <c r="S154" s="220" t="s">
        <v>895</v>
      </c>
    </row>
    <row r="155" spans="1:19" ht="17.25" customHeight="1">
      <c r="A155" s="220" t="s">
        <v>499</v>
      </c>
      <c r="B155" s="220" t="s">
        <v>332</v>
      </c>
      <c r="C155" s="220" t="s">
        <v>97</v>
      </c>
      <c r="D155" s="220" t="s">
        <v>270</v>
      </c>
      <c r="E155" s="220" t="s">
        <v>178</v>
      </c>
      <c r="F155" s="220">
        <v>36532</v>
      </c>
      <c r="G155" s="220" t="s">
        <v>352</v>
      </c>
      <c r="H155" s="220" t="s">
        <v>388</v>
      </c>
      <c r="I155" s="220" t="s">
        <v>882</v>
      </c>
      <c r="J155" s="220" t="s">
        <v>828</v>
      </c>
      <c r="K155" s="220" t="s">
        <v>400</v>
      </c>
      <c r="L155" s="220" t="s">
        <v>352</v>
      </c>
      <c r="M155" s="220" t="s">
        <v>352</v>
      </c>
      <c r="N155" s="220" t="s">
        <v>352</v>
      </c>
      <c r="O155" s="220" t="s">
        <v>837</v>
      </c>
      <c r="P155" s="220" t="s">
        <v>838</v>
      </c>
      <c r="Q155" s="220">
        <v>82.3</v>
      </c>
      <c r="R155" s="220" t="s">
        <v>839</v>
      </c>
      <c r="S155" s="220" t="s">
        <v>886</v>
      </c>
    </row>
    <row r="156" spans="1:19" ht="17.25" customHeight="1">
      <c r="A156" s="220" t="s">
        <v>505</v>
      </c>
      <c r="B156" s="220" t="s">
        <v>789</v>
      </c>
      <c r="C156" s="220" t="s">
        <v>155</v>
      </c>
      <c r="D156" s="220" t="s">
        <v>237</v>
      </c>
      <c r="E156" s="220" t="s">
        <v>178</v>
      </c>
      <c r="F156" s="220">
        <v>36259</v>
      </c>
      <c r="G156" s="220" t="s">
        <v>354</v>
      </c>
      <c r="H156" s="220" t="s">
        <v>388</v>
      </c>
      <c r="I156" s="220" t="s">
        <v>603</v>
      </c>
      <c r="J156" s="220" t="s">
        <v>828</v>
      </c>
      <c r="K156" s="220" t="s">
        <v>400</v>
      </c>
      <c r="L156" s="220" t="s">
        <v>352</v>
      </c>
      <c r="M156" s="220" t="s">
        <v>362</v>
      </c>
      <c r="N156" s="220" t="s">
        <v>352</v>
      </c>
      <c r="O156" s="220" t="s">
        <v>855</v>
      </c>
      <c r="P156" s="220" t="s">
        <v>856</v>
      </c>
      <c r="Q156" s="220">
        <v>85.94</v>
      </c>
      <c r="R156" s="220" t="s">
        <v>839</v>
      </c>
      <c r="S156" s="220" t="s">
        <v>900</v>
      </c>
    </row>
    <row r="157" spans="1:19" ht="17.25" customHeight="1">
      <c r="A157" s="220" t="s">
        <v>507</v>
      </c>
      <c r="B157" s="220" t="s">
        <v>785</v>
      </c>
      <c r="C157" s="220" t="s">
        <v>146</v>
      </c>
      <c r="D157" s="220" t="s">
        <v>257</v>
      </c>
      <c r="E157" s="220" t="s">
        <v>178</v>
      </c>
      <c r="F157" s="220">
        <v>32013</v>
      </c>
      <c r="G157" s="220" t="s">
        <v>352</v>
      </c>
      <c r="H157" s="220" t="s">
        <v>388</v>
      </c>
      <c r="I157" s="220" t="s">
        <v>603</v>
      </c>
      <c r="J157" s="220" t="s">
        <v>828</v>
      </c>
      <c r="K157" s="220" t="s">
        <v>408</v>
      </c>
      <c r="L157" s="220" t="s">
        <v>352</v>
      </c>
      <c r="M157" s="220" t="s">
        <v>352</v>
      </c>
      <c r="N157" s="220" t="s">
        <v>352</v>
      </c>
      <c r="O157" s="220" t="s">
        <v>846</v>
      </c>
      <c r="P157" s="220" t="s">
        <v>838</v>
      </c>
      <c r="Q157" s="220">
        <v>77.87</v>
      </c>
      <c r="R157" s="220" t="s">
        <v>874</v>
      </c>
      <c r="S157" s="220" t="s">
        <v>945</v>
      </c>
    </row>
    <row r="158" spans="1:19" ht="17.25" customHeight="1">
      <c r="A158" s="220" t="s">
        <v>510</v>
      </c>
      <c r="B158" s="220" t="s">
        <v>786</v>
      </c>
      <c r="C158" s="220" t="s">
        <v>79</v>
      </c>
      <c r="D158" s="220" t="s">
        <v>145</v>
      </c>
      <c r="E158" s="220" t="s">
        <v>178</v>
      </c>
      <c r="F158" s="220">
        <v>36194</v>
      </c>
      <c r="G158" s="220" t="s">
        <v>352</v>
      </c>
      <c r="H158" s="220" t="s">
        <v>388</v>
      </c>
      <c r="I158" s="220" t="s">
        <v>882</v>
      </c>
      <c r="J158" s="220" t="s">
        <v>394</v>
      </c>
      <c r="K158" s="220" t="s">
        <v>400</v>
      </c>
      <c r="L158" s="220" t="s">
        <v>352</v>
      </c>
      <c r="M158" s="220" t="s">
        <v>379</v>
      </c>
      <c r="N158" s="220" t="s">
        <v>352</v>
      </c>
      <c r="O158" s="220" t="s">
        <v>846</v>
      </c>
      <c r="P158" s="220" t="s">
        <v>838</v>
      </c>
      <c r="Q158" s="220">
        <v>79.39</v>
      </c>
      <c r="R158" s="220" t="s">
        <v>839</v>
      </c>
      <c r="S158" s="220" t="s">
        <v>892</v>
      </c>
    </row>
    <row r="159" spans="1:19" ht="17.25" customHeight="1">
      <c r="A159" s="220" t="s">
        <v>512</v>
      </c>
      <c r="B159" s="220" t="s">
        <v>791</v>
      </c>
      <c r="C159" s="220" t="s">
        <v>314</v>
      </c>
      <c r="D159" s="220" t="s">
        <v>297</v>
      </c>
      <c r="E159" s="220" t="s">
        <v>178</v>
      </c>
      <c r="F159" s="220">
        <v>36526</v>
      </c>
      <c r="G159" s="220" t="s">
        <v>352</v>
      </c>
      <c r="H159" s="220" t="s">
        <v>388</v>
      </c>
      <c r="I159" s="220" t="s">
        <v>882</v>
      </c>
      <c r="J159" s="220" t="s">
        <v>828</v>
      </c>
      <c r="K159" s="220" t="s">
        <v>400</v>
      </c>
      <c r="L159" s="220" t="s">
        <v>352</v>
      </c>
      <c r="M159" s="220" t="s">
        <v>352</v>
      </c>
      <c r="N159" s="220" t="s">
        <v>362</v>
      </c>
      <c r="O159" s="220" t="s">
        <v>847</v>
      </c>
      <c r="P159" s="220" t="s">
        <v>842</v>
      </c>
      <c r="Q159" s="220">
        <v>82.51</v>
      </c>
      <c r="R159" s="220" t="s">
        <v>839</v>
      </c>
      <c r="S159" s="220" t="s">
        <v>893</v>
      </c>
    </row>
    <row r="160" spans="1:19" ht="17.25" customHeight="1">
      <c r="A160" s="220" t="s">
        <v>514</v>
      </c>
      <c r="B160" s="220" t="s">
        <v>792</v>
      </c>
      <c r="C160" s="220" t="s">
        <v>138</v>
      </c>
      <c r="D160" s="220" t="s">
        <v>293</v>
      </c>
      <c r="E160" s="220" t="s">
        <v>178</v>
      </c>
      <c r="F160" s="220">
        <v>36100</v>
      </c>
      <c r="G160" s="220" t="s">
        <v>363</v>
      </c>
      <c r="H160" s="220" t="s">
        <v>388</v>
      </c>
      <c r="I160" s="220" t="s">
        <v>882</v>
      </c>
      <c r="J160" s="220" t="s">
        <v>394</v>
      </c>
      <c r="K160" s="220" t="s">
        <v>399</v>
      </c>
      <c r="L160" s="220" t="s">
        <v>352</v>
      </c>
      <c r="M160" s="220" t="s">
        <v>352</v>
      </c>
      <c r="N160" s="220" t="s">
        <v>352</v>
      </c>
      <c r="O160" s="220" t="s">
        <v>846</v>
      </c>
      <c r="P160" s="220" t="s">
        <v>838</v>
      </c>
      <c r="Q160" s="220">
        <v>81.040000000000006</v>
      </c>
      <c r="R160" s="220" t="s">
        <v>839</v>
      </c>
      <c r="S160" s="220" t="s">
        <v>892</v>
      </c>
    </row>
    <row r="161" spans="1:19" ht="17.25" customHeight="1">
      <c r="A161" s="220" t="s">
        <v>515</v>
      </c>
      <c r="B161" s="220" t="s">
        <v>793</v>
      </c>
      <c r="C161" s="220" t="s">
        <v>159</v>
      </c>
      <c r="D161" s="220" t="s">
        <v>263</v>
      </c>
      <c r="E161" s="220" t="s">
        <v>178</v>
      </c>
      <c r="F161" s="220">
        <v>35689</v>
      </c>
      <c r="G161" s="220" t="s">
        <v>364</v>
      </c>
      <c r="H161" s="220" t="s">
        <v>388</v>
      </c>
      <c r="I161" s="220" t="s">
        <v>882</v>
      </c>
      <c r="J161" s="220" t="s">
        <v>828</v>
      </c>
      <c r="K161" s="220" t="s">
        <v>400</v>
      </c>
      <c r="L161" s="220" t="s">
        <v>352</v>
      </c>
      <c r="M161" s="220" t="s">
        <v>352</v>
      </c>
      <c r="N161" s="220" t="s">
        <v>352</v>
      </c>
      <c r="O161" s="220" t="s">
        <v>837</v>
      </c>
      <c r="P161" s="220" t="s">
        <v>838</v>
      </c>
      <c r="Q161" s="220">
        <v>75.33</v>
      </c>
      <c r="R161" s="220" t="s">
        <v>839</v>
      </c>
      <c r="S161" s="220" t="s">
        <v>886</v>
      </c>
    </row>
    <row r="162" spans="1:19" ht="17.25" customHeight="1">
      <c r="A162" s="220" t="s">
        <v>521</v>
      </c>
      <c r="B162" s="220" t="s">
        <v>794</v>
      </c>
      <c r="C162" s="220" t="s">
        <v>76</v>
      </c>
      <c r="D162" s="220" t="s">
        <v>253</v>
      </c>
      <c r="E162" s="220" t="s">
        <v>178</v>
      </c>
      <c r="F162" s="220">
        <v>32123</v>
      </c>
      <c r="G162" s="220" t="s">
        <v>368</v>
      </c>
      <c r="H162" s="220" t="s">
        <v>388</v>
      </c>
      <c r="I162" s="220" t="s">
        <v>882</v>
      </c>
      <c r="J162" s="220" t="s">
        <v>828</v>
      </c>
      <c r="K162" s="220" t="s">
        <v>406</v>
      </c>
      <c r="L162" s="220" t="s">
        <v>379</v>
      </c>
      <c r="M162" s="220" t="s">
        <v>379</v>
      </c>
      <c r="N162" s="220" t="s">
        <v>352</v>
      </c>
      <c r="O162" s="220" t="s">
        <v>837</v>
      </c>
      <c r="P162" s="220" t="s">
        <v>848</v>
      </c>
      <c r="Q162" s="220">
        <v>77.44</v>
      </c>
      <c r="R162" s="220" t="s">
        <v>860</v>
      </c>
      <c r="S162" s="220" t="s">
        <v>938</v>
      </c>
    </row>
    <row r="163" spans="1:19" ht="17.25" customHeight="1">
      <c r="A163" s="220" t="s">
        <v>526</v>
      </c>
      <c r="B163" s="220" t="s">
        <v>333</v>
      </c>
      <c r="C163" s="220" t="s">
        <v>144</v>
      </c>
      <c r="D163" s="220" t="s">
        <v>252</v>
      </c>
      <c r="E163" s="220" t="s">
        <v>178</v>
      </c>
      <c r="F163" s="220">
        <v>36530</v>
      </c>
      <c r="G163" s="220" t="s">
        <v>352</v>
      </c>
      <c r="H163" s="220" t="s">
        <v>388</v>
      </c>
      <c r="I163" s="220" t="s">
        <v>882</v>
      </c>
      <c r="J163" s="220" t="s">
        <v>828</v>
      </c>
      <c r="K163" s="220" t="s">
        <v>400</v>
      </c>
      <c r="L163" s="220" t="s">
        <v>352</v>
      </c>
      <c r="M163" s="220" t="s">
        <v>352</v>
      </c>
      <c r="N163" s="220" t="s">
        <v>352</v>
      </c>
      <c r="O163" s="220" t="s">
        <v>837</v>
      </c>
      <c r="P163" s="220" t="s">
        <v>838</v>
      </c>
      <c r="Q163" s="220">
        <v>76.59</v>
      </c>
      <c r="R163" s="220" t="s">
        <v>839</v>
      </c>
      <c r="S163" s="220" t="s">
        <v>886</v>
      </c>
    </row>
    <row r="164" spans="1:19" ht="17.25" customHeight="1">
      <c r="A164" s="220" t="s">
        <v>536</v>
      </c>
      <c r="B164" s="220" t="s">
        <v>795</v>
      </c>
      <c r="C164" s="220" t="s">
        <v>74</v>
      </c>
      <c r="D164" s="220" t="s">
        <v>246</v>
      </c>
      <c r="E164" s="220" t="s">
        <v>178</v>
      </c>
      <c r="F164" s="220">
        <v>35950</v>
      </c>
      <c r="G164" s="220" t="s">
        <v>358</v>
      </c>
      <c r="H164" s="220" t="s">
        <v>388</v>
      </c>
      <c r="I164" s="220" t="s">
        <v>603</v>
      </c>
      <c r="J164" s="220" t="s">
        <v>828</v>
      </c>
      <c r="K164" s="220" t="s">
        <v>399</v>
      </c>
      <c r="L164" s="220" t="s">
        <v>352</v>
      </c>
      <c r="M164" s="220" t="s">
        <v>362</v>
      </c>
      <c r="N164" s="220" t="s">
        <v>352</v>
      </c>
      <c r="O164" s="220" t="s">
        <v>846</v>
      </c>
      <c r="P164" s="220" t="s">
        <v>840</v>
      </c>
      <c r="Q164" s="220">
        <v>77.400000000000006</v>
      </c>
      <c r="R164" s="220" t="s">
        <v>839</v>
      </c>
      <c r="S164" s="220" t="s">
        <v>918</v>
      </c>
    </row>
    <row r="165" spans="1:19" ht="17.25" customHeight="1">
      <c r="A165" s="220" t="s">
        <v>549</v>
      </c>
      <c r="B165" s="220" t="s">
        <v>796</v>
      </c>
      <c r="C165" s="220" t="s">
        <v>108</v>
      </c>
      <c r="D165" s="220" t="s">
        <v>262</v>
      </c>
      <c r="E165" s="220" t="s">
        <v>178</v>
      </c>
      <c r="F165" s="220">
        <v>36244</v>
      </c>
      <c r="G165" s="220" t="s">
        <v>364</v>
      </c>
      <c r="H165" s="220" t="s">
        <v>389</v>
      </c>
      <c r="I165" s="220" t="s">
        <v>603</v>
      </c>
      <c r="J165" s="220" t="s">
        <v>828</v>
      </c>
      <c r="K165" s="220" t="s">
        <v>400</v>
      </c>
      <c r="L165" s="220" t="s">
        <v>352</v>
      </c>
      <c r="M165" s="220" t="s">
        <v>331</v>
      </c>
      <c r="N165" s="220" t="s">
        <v>352</v>
      </c>
      <c r="O165" s="220" t="s">
        <v>855</v>
      </c>
      <c r="P165" s="220" t="s">
        <v>875</v>
      </c>
      <c r="Q165" s="220">
        <v>82.74</v>
      </c>
      <c r="R165" s="220" t="s">
        <v>839</v>
      </c>
      <c r="S165" s="220" t="s">
        <v>946</v>
      </c>
    </row>
    <row r="166" spans="1:19" ht="17.25" customHeight="1">
      <c r="A166" s="220" t="s">
        <v>558</v>
      </c>
      <c r="B166" s="220" t="s">
        <v>797</v>
      </c>
      <c r="C166" s="220" t="s">
        <v>77</v>
      </c>
      <c r="D166" s="220" t="s">
        <v>271</v>
      </c>
      <c r="E166" s="220" t="s">
        <v>178</v>
      </c>
      <c r="F166" s="220">
        <v>36239</v>
      </c>
      <c r="G166" s="220" t="s">
        <v>352</v>
      </c>
      <c r="H166" s="220" t="s">
        <v>388</v>
      </c>
      <c r="I166" s="220" t="s">
        <v>882</v>
      </c>
      <c r="J166" s="220" t="s">
        <v>828</v>
      </c>
      <c r="K166" s="220" t="s">
        <v>400</v>
      </c>
      <c r="L166" s="220" t="s">
        <v>352</v>
      </c>
      <c r="M166" s="220" t="s">
        <v>352</v>
      </c>
      <c r="N166" s="220" t="s">
        <v>352</v>
      </c>
      <c r="O166" s="220" t="s">
        <v>837</v>
      </c>
      <c r="P166" s="220" t="s">
        <v>838</v>
      </c>
      <c r="Q166" s="220">
        <v>87.29</v>
      </c>
      <c r="R166" s="220" t="s">
        <v>839</v>
      </c>
      <c r="S166" s="220" t="s">
        <v>886</v>
      </c>
    </row>
    <row r="167" spans="1:19" ht="17.25" customHeight="1">
      <c r="A167" s="220" t="s">
        <v>574</v>
      </c>
      <c r="B167" s="220" t="s">
        <v>798</v>
      </c>
      <c r="C167" s="220" t="s">
        <v>73</v>
      </c>
      <c r="D167" s="220" t="s">
        <v>320</v>
      </c>
      <c r="E167" s="220" t="s">
        <v>178</v>
      </c>
      <c r="F167" s="220">
        <v>34579</v>
      </c>
      <c r="G167" s="220" t="s">
        <v>363</v>
      </c>
      <c r="H167" s="220" t="s">
        <v>388</v>
      </c>
      <c r="I167" s="220" t="s">
        <v>882</v>
      </c>
      <c r="J167" s="220" t="s">
        <v>828</v>
      </c>
      <c r="K167" s="220" t="s">
        <v>397</v>
      </c>
      <c r="L167" s="220" t="s">
        <v>352</v>
      </c>
      <c r="M167" s="220" t="s">
        <v>362</v>
      </c>
      <c r="N167" s="220" t="s">
        <v>352</v>
      </c>
      <c r="O167" s="220" t="s">
        <v>837</v>
      </c>
      <c r="P167" s="220" t="s">
        <v>838</v>
      </c>
      <c r="Q167" s="220">
        <v>92.79</v>
      </c>
      <c r="R167" s="220" t="s">
        <v>843</v>
      </c>
      <c r="S167" s="220" t="s">
        <v>889</v>
      </c>
    </row>
    <row r="168" spans="1:19" ht="17.25" customHeight="1">
      <c r="A168" s="220" t="s">
        <v>577</v>
      </c>
      <c r="B168" s="220" t="s">
        <v>799</v>
      </c>
      <c r="C168" s="220" t="s">
        <v>800</v>
      </c>
      <c r="D168" s="220" t="s">
        <v>801</v>
      </c>
      <c r="E168" s="220" t="s">
        <v>178</v>
      </c>
      <c r="F168" s="220">
        <v>33551</v>
      </c>
      <c r="G168" s="220" t="s">
        <v>373</v>
      </c>
      <c r="H168" s="220" t="s">
        <v>388</v>
      </c>
      <c r="I168" s="220" t="s">
        <v>882</v>
      </c>
      <c r="J168" s="220" t="s">
        <v>828</v>
      </c>
      <c r="K168" s="220" t="s">
        <v>402</v>
      </c>
      <c r="L168" s="220" t="s">
        <v>373</v>
      </c>
      <c r="M168" s="220" t="s">
        <v>373</v>
      </c>
      <c r="N168" s="220" t="s">
        <v>373</v>
      </c>
      <c r="O168" s="220" t="s">
        <v>837</v>
      </c>
      <c r="P168" s="220" t="s">
        <v>848</v>
      </c>
      <c r="Q168" s="220">
        <v>81.069999999999993</v>
      </c>
      <c r="R168" s="220" t="s">
        <v>854</v>
      </c>
      <c r="S168" s="220" t="s">
        <v>914</v>
      </c>
    </row>
    <row r="169" spans="1:19" ht="17.25" customHeight="1">
      <c r="A169" s="220" t="s">
        <v>581</v>
      </c>
      <c r="B169" s="220" t="s">
        <v>802</v>
      </c>
      <c r="C169" s="220" t="s">
        <v>803</v>
      </c>
      <c r="D169" s="220" t="s">
        <v>804</v>
      </c>
      <c r="E169" s="220" t="s">
        <v>178</v>
      </c>
      <c r="F169" s="220">
        <v>35222</v>
      </c>
      <c r="G169" s="220" t="s">
        <v>373</v>
      </c>
      <c r="H169" s="220" t="s">
        <v>388</v>
      </c>
      <c r="I169" s="220" t="s">
        <v>882</v>
      </c>
      <c r="J169" s="220" t="s">
        <v>828</v>
      </c>
      <c r="K169" s="220" t="s">
        <v>392</v>
      </c>
      <c r="L169" s="220" t="s">
        <v>373</v>
      </c>
      <c r="M169" s="220" t="s">
        <v>373</v>
      </c>
      <c r="N169" s="220" t="s">
        <v>373</v>
      </c>
      <c r="O169" s="220" t="s">
        <v>837</v>
      </c>
      <c r="P169" s="220" t="s">
        <v>848</v>
      </c>
      <c r="Q169" s="220">
        <v>78.010000000000005</v>
      </c>
      <c r="R169" s="220" t="s">
        <v>861</v>
      </c>
      <c r="S169" s="220" t="s">
        <v>947</v>
      </c>
    </row>
    <row r="170" spans="1:19" ht="17.25" customHeight="1">
      <c r="A170" s="220" t="s">
        <v>585</v>
      </c>
      <c r="B170" s="220" t="s">
        <v>805</v>
      </c>
      <c r="C170" s="220" t="s">
        <v>104</v>
      </c>
      <c r="D170" s="220" t="s">
        <v>247</v>
      </c>
      <c r="E170" s="220" t="s">
        <v>178</v>
      </c>
      <c r="F170" s="220">
        <v>36431</v>
      </c>
      <c r="G170" s="220" t="s">
        <v>374</v>
      </c>
      <c r="H170" s="220" t="s">
        <v>388</v>
      </c>
      <c r="I170" s="220" t="s">
        <v>882</v>
      </c>
      <c r="J170" s="220" t="s">
        <v>828</v>
      </c>
      <c r="K170" s="220" t="s">
        <v>400</v>
      </c>
      <c r="L170" s="220" t="s">
        <v>352</v>
      </c>
      <c r="M170" s="220" t="s">
        <v>366</v>
      </c>
      <c r="N170" s="220" t="s">
        <v>352</v>
      </c>
      <c r="O170" s="220" t="s">
        <v>837</v>
      </c>
      <c r="P170" s="220" t="s">
        <v>838</v>
      </c>
      <c r="Q170" s="220">
        <v>77.83</v>
      </c>
      <c r="R170" s="220" t="s">
        <v>839</v>
      </c>
      <c r="S170" s="220" t="s">
        <v>886</v>
      </c>
    </row>
    <row r="171" spans="1:19" ht="17.25" customHeight="1">
      <c r="A171" s="220" t="s">
        <v>592</v>
      </c>
      <c r="B171" s="220" t="s">
        <v>806</v>
      </c>
      <c r="C171" s="220" t="s">
        <v>130</v>
      </c>
      <c r="D171" s="220" t="s">
        <v>807</v>
      </c>
      <c r="E171" s="220" t="s">
        <v>178</v>
      </c>
      <c r="F171" s="220">
        <v>34626</v>
      </c>
      <c r="G171" s="220" t="s">
        <v>352</v>
      </c>
      <c r="H171" s="220" t="s">
        <v>388</v>
      </c>
      <c r="I171" s="220" t="s">
        <v>882</v>
      </c>
      <c r="J171" s="220" t="s">
        <v>828</v>
      </c>
      <c r="K171" s="220" t="s">
        <v>403</v>
      </c>
      <c r="L171" s="220" t="s">
        <v>362</v>
      </c>
      <c r="M171" s="220" t="s">
        <v>366</v>
      </c>
      <c r="N171" s="220" t="s">
        <v>362</v>
      </c>
      <c r="O171" s="220" t="s">
        <v>847</v>
      </c>
      <c r="P171" s="220" t="s">
        <v>848</v>
      </c>
      <c r="Q171" s="220">
        <v>79.11</v>
      </c>
      <c r="R171" s="220" t="s">
        <v>854</v>
      </c>
      <c r="S171" s="220" t="s">
        <v>948</v>
      </c>
    </row>
    <row r="172" spans="1:19" ht="17.25" customHeight="1">
      <c r="A172" s="220" t="s">
        <v>593</v>
      </c>
      <c r="B172" s="220" t="s">
        <v>808</v>
      </c>
      <c r="C172" s="220" t="s">
        <v>136</v>
      </c>
      <c r="D172" s="220" t="s">
        <v>251</v>
      </c>
      <c r="E172" s="220" t="s">
        <v>178</v>
      </c>
      <c r="F172" s="220">
        <v>34835</v>
      </c>
      <c r="G172" s="220" t="s">
        <v>367</v>
      </c>
      <c r="H172" s="220" t="s">
        <v>389</v>
      </c>
      <c r="I172" s="220" t="s">
        <v>603</v>
      </c>
      <c r="J172" s="220" t="s">
        <v>394</v>
      </c>
      <c r="K172" s="220" t="s">
        <v>397</v>
      </c>
      <c r="L172" s="220" t="s">
        <v>362</v>
      </c>
      <c r="M172" s="220" t="s">
        <v>331</v>
      </c>
      <c r="N172" s="220" t="s">
        <v>352</v>
      </c>
      <c r="O172" s="220" t="s">
        <v>855</v>
      </c>
      <c r="P172" s="220" t="s">
        <v>856</v>
      </c>
      <c r="Q172" s="220">
        <v>75.36</v>
      </c>
      <c r="R172" s="220" t="s">
        <v>843</v>
      </c>
      <c r="S172" s="220" t="s">
        <v>949</v>
      </c>
    </row>
    <row r="173" spans="1:19" ht="17.25" customHeight="1">
      <c r="A173" s="220" t="s">
        <v>600</v>
      </c>
      <c r="B173" s="220" t="s">
        <v>809</v>
      </c>
      <c r="C173" s="220" t="s">
        <v>84</v>
      </c>
      <c r="D173" s="220" t="s">
        <v>266</v>
      </c>
      <c r="E173" s="220" t="s">
        <v>178</v>
      </c>
      <c r="F173" s="220">
        <v>36278</v>
      </c>
      <c r="G173" s="220" t="s">
        <v>352</v>
      </c>
      <c r="H173" s="220" t="s">
        <v>388</v>
      </c>
      <c r="I173" s="220" t="s">
        <v>882</v>
      </c>
      <c r="J173" s="220" t="s">
        <v>828</v>
      </c>
      <c r="K173" s="220" t="s">
        <v>400</v>
      </c>
      <c r="L173" s="220" t="s">
        <v>352</v>
      </c>
      <c r="M173" s="220" t="s">
        <v>352</v>
      </c>
      <c r="N173" s="220" t="s">
        <v>352</v>
      </c>
      <c r="O173" s="220" t="s">
        <v>837</v>
      </c>
      <c r="P173" s="220" t="s">
        <v>838</v>
      </c>
      <c r="Q173" s="220">
        <v>76.459999999999994</v>
      </c>
      <c r="R173" s="220" t="s">
        <v>839</v>
      </c>
      <c r="S173" s="220" t="s">
        <v>886</v>
      </c>
    </row>
    <row r="174" spans="1:19" ht="17.25" customHeight="1">
      <c r="A174" s="220" t="s">
        <v>602</v>
      </c>
      <c r="B174" s="220" t="s">
        <v>810</v>
      </c>
      <c r="C174" s="220" t="s">
        <v>97</v>
      </c>
      <c r="D174" s="220" t="s">
        <v>262</v>
      </c>
      <c r="E174" s="220" t="s">
        <v>177</v>
      </c>
      <c r="F174" s="220">
        <v>35909</v>
      </c>
      <c r="G174" s="220" t="s">
        <v>352</v>
      </c>
      <c r="H174" s="220" t="s">
        <v>389</v>
      </c>
      <c r="I174" s="220" t="s">
        <v>603</v>
      </c>
      <c r="J174" s="220" t="s">
        <v>828</v>
      </c>
      <c r="K174" s="220" t="s">
        <v>399</v>
      </c>
      <c r="L174" s="220" t="s">
        <v>352</v>
      </c>
      <c r="M174" s="220" t="s">
        <v>331</v>
      </c>
      <c r="N174" s="220" t="s">
        <v>352</v>
      </c>
      <c r="O174" s="220" t="s">
        <v>855</v>
      </c>
      <c r="P174" s="220" t="s">
        <v>838</v>
      </c>
      <c r="Q174" s="220">
        <v>89.21</v>
      </c>
      <c r="R174" s="220" t="s">
        <v>839</v>
      </c>
      <c r="S174" s="220" t="s">
        <v>903</v>
      </c>
    </row>
    <row r="175" spans="1:19" ht="17.25" customHeight="1"/>
    <row r="176" spans="1:19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25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7.25" customHeight="1"/>
    <row r="195" ht="17.25" customHeight="1"/>
    <row r="196" ht="17.25" customHeight="1"/>
    <row r="197" ht="17.25" customHeight="1"/>
    <row r="198" ht="17.25" customHeight="1"/>
    <row r="199" ht="17.25" customHeight="1"/>
    <row r="200" ht="17.25" customHeight="1"/>
    <row r="201" ht="17.25" customHeight="1"/>
    <row r="202" ht="17.25" customHeight="1"/>
    <row r="203" ht="17.25" customHeight="1"/>
    <row r="204" ht="17.25" customHeight="1"/>
    <row r="205" ht="17.25" customHeight="1"/>
    <row r="206" ht="17.25" customHeight="1"/>
    <row r="207" ht="17.25" customHeight="1"/>
    <row r="208" ht="17.25" customHeight="1"/>
    <row r="209" ht="17.25" customHeight="1"/>
    <row r="210" ht="17.25" customHeight="1"/>
    <row r="211" ht="17.25" customHeight="1"/>
    <row r="212" ht="17.25" customHeight="1"/>
    <row r="213" ht="17.25" customHeight="1"/>
    <row r="214" ht="17.25" customHeight="1"/>
    <row r="215" ht="17.25" customHeight="1"/>
    <row r="216" ht="17.25" customHeight="1"/>
    <row r="217" ht="17.25" customHeight="1"/>
    <row r="218" ht="17.25" customHeight="1"/>
    <row r="219" ht="17.25" customHeight="1"/>
    <row r="220" ht="17.25" customHeight="1"/>
    <row r="221" ht="17.25" customHeight="1"/>
    <row r="222" ht="17.25" customHeight="1"/>
    <row r="223" ht="17.25" customHeight="1"/>
    <row r="224" ht="17.25" customHeight="1"/>
    <row r="225" ht="17.25" customHeight="1"/>
    <row r="226" ht="17.25" customHeight="1"/>
    <row r="227" ht="17.25" customHeight="1"/>
    <row r="228" ht="17.25" customHeight="1"/>
    <row r="229" ht="17.25" customHeight="1"/>
    <row r="230" ht="17.25" customHeight="1"/>
    <row r="231" ht="17.25" customHeight="1"/>
    <row r="232" ht="17.25" customHeight="1"/>
    <row r="233" ht="17.25" customHeight="1"/>
    <row r="234" ht="17.25" customHeight="1"/>
    <row r="235" ht="17.25" customHeight="1"/>
    <row r="236" ht="17.25" customHeight="1"/>
    <row r="237" ht="17.25" customHeight="1"/>
    <row r="238" ht="17.25" customHeight="1"/>
    <row r="239" ht="17.25" customHeight="1"/>
    <row r="240" ht="17.25" customHeight="1"/>
    <row r="241" ht="17.25" customHeight="1"/>
    <row r="242" ht="17.25" customHeight="1"/>
    <row r="243" ht="17.25" customHeight="1"/>
    <row r="244" ht="17.25" customHeight="1"/>
    <row r="245" ht="17.25" customHeight="1"/>
    <row r="246" ht="17.25" customHeight="1"/>
    <row r="247" ht="17.25" customHeight="1"/>
    <row r="248" ht="17.25" customHeight="1"/>
    <row r="249" ht="17.25" customHeight="1"/>
    <row r="250" ht="17.25" customHeight="1"/>
    <row r="251" ht="17.25" customHeight="1"/>
    <row r="252" ht="17.25" customHeight="1"/>
    <row r="253" ht="17.25" customHeight="1"/>
    <row r="254" ht="17.25" customHeight="1"/>
    <row r="255" ht="17.25" customHeight="1"/>
    <row r="256" ht="17.25" customHeight="1"/>
    <row r="257" ht="17.25" customHeight="1"/>
    <row r="258" ht="17.25" customHeight="1"/>
    <row r="259" ht="17.25" customHeight="1"/>
    <row r="260" ht="17.25" customHeight="1"/>
    <row r="261" ht="17.25" customHeight="1"/>
    <row r="262" ht="17.25" customHeight="1"/>
    <row r="263" ht="17.25" customHeight="1"/>
    <row r="264" ht="17.25" customHeight="1"/>
    <row r="265" ht="17.25" customHeight="1"/>
    <row r="266" ht="17.25" customHeight="1"/>
    <row r="267" ht="17.25" customHeight="1"/>
    <row r="268" ht="17.25" customHeight="1"/>
    <row r="269" ht="17.25" customHeight="1"/>
    <row r="270" ht="17.25" customHeight="1"/>
    <row r="271" ht="17.25" customHeight="1"/>
    <row r="272" ht="17.25" customHeight="1"/>
    <row r="273" ht="17.25" customHeight="1"/>
    <row r="274" ht="17.25" customHeight="1"/>
    <row r="275" ht="17.25" customHeight="1"/>
    <row r="276" ht="17.25" customHeight="1"/>
    <row r="277" ht="17.25" customHeight="1"/>
    <row r="278" ht="17.25" customHeight="1"/>
    <row r="279" ht="17.25" customHeight="1"/>
    <row r="280" ht="17.25" customHeight="1"/>
    <row r="281" ht="17.25" customHeight="1"/>
    <row r="282" ht="17.25" customHeight="1"/>
    <row r="283" ht="17.25" customHeight="1"/>
    <row r="284" ht="17.25" customHeight="1"/>
    <row r="285" ht="17.25" customHeight="1"/>
    <row r="286" ht="17.25" customHeight="1"/>
    <row r="287" ht="17.25" customHeight="1"/>
    <row r="288" ht="17.25" customHeight="1"/>
    <row r="289" ht="17.25" customHeight="1"/>
    <row r="290" ht="17.25" customHeight="1"/>
    <row r="291" ht="17.25" customHeight="1"/>
    <row r="292" ht="17.25" customHeight="1"/>
    <row r="293" ht="17.25" customHeight="1"/>
    <row r="294" ht="17.25" customHeight="1"/>
    <row r="295" ht="17.25" customHeight="1"/>
    <row r="296" ht="17.25" customHeight="1"/>
    <row r="297" ht="17.25" customHeight="1"/>
    <row r="298" ht="17.25" customHeight="1"/>
    <row r="299" ht="17.25" customHeight="1"/>
    <row r="300" ht="17.25" customHeight="1"/>
    <row r="301" ht="17.25" customHeight="1"/>
    <row r="302" ht="17.25" customHeight="1"/>
    <row r="303" ht="17.25" customHeight="1"/>
    <row r="304" ht="17.25" customHeight="1"/>
    <row r="305" ht="17.25" customHeight="1"/>
    <row r="306" ht="17.25" customHeight="1"/>
    <row r="307" ht="17.25" customHeight="1"/>
    <row r="308" ht="17.25" customHeight="1"/>
    <row r="309" ht="17.25" customHeight="1"/>
    <row r="310" ht="17.25" customHeight="1"/>
    <row r="311" ht="17.25" customHeight="1"/>
    <row r="312" ht="17.25" customHeight="1"/>
    <row r="313" ht="17.25" customHeight="1"/>
    <row r="314" ht="17.25" customHeight="1"/>
    <row r="315" ht="17.25" customHeight="1"/>
    <row r="316" ht="17.25" customHeight="1"/>
    <row r="317" ht="17.25" customHeight="1"/>
    <row r="318" ht="17.25" customHeight="1"/>
    <row r="319" ht="17.25" customHeight="1"/>
    <row r="320" ht="17.25" customHeight="1"/>
    <row r="321" ht="17.25" customHeight="1"/>
    <row r="322" ht="17.25" customHeight="1"/>
    <row r="323" ht="17.25" customHeight="1"/>
    <row r="324" ht="17.25" customHeight="1"/>
    <row r="325" ht="17.25" customHeight="1"/>
    <row r="326" ht="17.25" customHeight="1"/>
    <row r="327" ht="17.25" customHeight="1"/>
    <row r="328" ht="17.25" customHeight="1"/>
    <row r="329" ht="17.25" customHeight="1"/>
    <row r="330" ht="17.25" customHeight="1"/>
    <row r="331" ht="17.25" customHeight="1"/>
    <row r="332" ht="17.25" customHeight="1"/>
    <row r="333" ht="17.25" customHeight="1"/>
    <row r="334" ht="17.25" customHeight="1"/>
    <row r="335" ht="17.25" customHeight="1"/>
    <row r="336" ht="17.25" customHeight="1"/>
    <row r="337" ht="17.25" customHeight="1"/>
    <row r="338" ht="17.25" customHeight="1"/>
    <row r="339" ht="17.25" customHeight="1"/>
    <row r="340" ht="17.25" customHeight="1"/>
    <row r="341" ht="17.25" customHeight="1"/>
    <row r="342" ht="17.25" customHeight="1"/>
    <row r="343" ht="17.25" customHeight="1"/>
    <row r="344" ht="17.25" customHeight="1"/>
    <row r="345" ht="17.25" customHeight="1"/>
    <row r="346" ht="17.25" customHeight="1"/>
    <row r="347" ht="17.25" customHeight="1"/>
    <row r="348" ht="17.25" customHeight="1"/>
    <row r="349" ht="17.25" customHeight="1"/>
    <row r="350" ht="17.25" customHeight="1"/>
    <row r="351" ht="17.25" customHeight="1"/>
    <row r="352" ht="17.25" customHeight="1"/>
    <row r="353" ht="17.25" customHeight="1"/>
    <row r="354" ht="17.25" customHeight="1"/>
    <row r="355" ht="17.25" customHeight="1"/>
    <row r="356" ht="17.25" customHeight="1"/>
    <row r="357" ht="17.25" customHeight="1"/>
    <row r="358" ht="17.25" customHeight="1"/>
    <row r="359" ht="17.25" customHeight="1"/>
    <row r="360" ht="17.25" customHeight="1"/>
    <row r="361" ht="17.25" customHeight="1"/>
    <row r="362" ht="17.25" customHeight="1"/>
    <row r="363" ht="17.25" customHeight="1"/>
    <row r="364" ht="17.25" customHeight="1"/>
    <row r="365" ht="17.25" customHeight="1"/>
    <row r="366" ht="17.25" customHeight="1"/>
    <row r="367" ht="17.25" customHeight="1"/>
    <row r="368" ht="17.25" customHeight="1"/>
    <row r="369" ht="17.25" customHeight="1"/>
    <row r="370" ht="17.25" customHeight="1"/>
    <row r="371" ht="17.25" customHeight="1"/>
    <row r="372" ht="17.25" customHeight="1"/>
    <row r="373" ht="17.25" customHeight="1"/>
    <row r="374" ht="17.25" customHeight="1"/>
    <row r="375" ht="17.25" customHeight="1"/>
    <row r="376" ht="17.25" customHeight="1"/>
    <row r="377" ht="17.25" customHeight="1"/>
    <row r="378" ht="17.25" customHeight="1"/>
    <row r="379" ht="17.25" customHeight="1"/>
    <row r="380" ht="17.25" customHeight="1"/>
    <row r="381" ht="17.25" customHeight="1"/>
    <row r="382" ht="17.25" customHeight="1"/>
    <row r="383" ht="17.25" customHeight="1"/>
    <row r="384" ht="17.25" customHeight="1"/>
    <row r="385" ht="17.25" customHeight="1"/>
    <row r="386" ht="17.25" customHeight="1"/>
    <row r="387" ht="17.25" customHeight="1"/>
    <row r="388" ht="17.25" customHeight="1"/>
    <row r="389" ht="17.25" customHeight="1"/>
    <row r="390" ht="17.25" customHeight="1"/>
    <row r="391" ht="17.25" customHeight="1"/>
    <row r="392" ht="17.25" customHeight="1"/>
    <row r="393" ht="17.25" customHeight="1"/>
    <row r="394" ht="17.25" customHeight="1"/>
    <row r="395" ht="17.25" customHeight="1"/>
    <row r="396" ht="17.25" customHeight="1"/>
    <row r="397" ht="17.25" customHeight="1"/>
    <row r="398" ht="17.25" customHeight="1"/>
    <row r="399" ht="17.25" customHeight="1"/>
    <row r="400" ht="17.25" customHeight="1"/>
    <row r="401" ht="17.25" customHeight="1"/>
    <row r="402" ht="17.25" customHeight="1"/>
    <row r="403" ht="17.25" customHeight="1"/>
    <row r="404" ht="17.25" customHeight="1"/>
    <row r="405" ht="17.25" customHeight="1"/>
    <row r="406" ht="17.25" customHeight="1"/>
    <row r="407" ht="17.25" customHeight="1"/>
    <row r="408" ht="17.25" customHeight="1"/>
    <row r="409" ht="17.25" customHeight="1"/>
    <row r="410" ht="17.25" customHeight="1"/>
    <row r="411" ht="17.25" customHeight="1"/>
    <row r="412" ht="17.25" customHeight="1"/>
    <row r="413" ht="17.25" customHeight="1"/>
    <row r="414" ht="17.25" customHeight="1"/>
    <row r="415" ht="17.25" customHeight="1"/>
    <row r="416" ht="17.25" customHeight="1"/>
    <row r="417" ht="17.25" customHeight="1"/>
    <row r="418" ht="17.25" customHeight="1"/>
    <row r="419" ht="17.25" customHeight="1"/>
    <row r="420" ht="17.25" customHeight="1"/>
    <row r="421" ht="17.25" customHeight="1"/>
    <row r="422" ht="17.25" customHeight="1"/>
    <row r="423" ht="17.25" customHeight="1"/>
    <row r="424" ht="17.25" customHeight="1"/>
    <row r="425" ht="17.25" customHeight="1"/>
    <row r="426" ht="17.25" customHeight="1"/>
    <row r="427" ht="17.25" customHeight="1"/>
    <row r="428" ht="17.25" customHeight="1"/>
    <row r="429" ht="17.25" customHeight="1"/>
    <row r="430" ht="17.25" customHeight="1"/>
    <row r="431" ht="17.25" customHeight="1"/>
    <row r="432" ht="17.25" customHeight="1"/>
    <row r="433" ht="17.25" customHeight="1"/>
    <row r="434" ht="17.25" customHeight="1"/>
    <row r="435" ht="17.25" customHeight="1"/>
    <row r="436" ht="17.25" customHeight="1"/>
    <row r="437" ht="17.25" customHeight="1"/>
    <row r="438" ht="17.25" customHeight="1"/>
    <row r="439" ht="17.25" customHeight="1"/>
    <row r="440" ht="17.25" customHeight="1"/>
    <row r="441" ht="17.25" customHeight="1"/>
    <row r="442" ht="17.25" customHeight="1"/>
    <row r="443" ht="17.25" customHeight="1"/>
    <row r="444" ht="17.25" customHeight="1"/>
    <row r="445" ht="17.25" customHeight="1"/>
    <row r="446" ht="17.25" customHeight="1"/>
    <row r="447" ht="17.25" customHeight="1"/>
    <row r="448" ht="17.25" customHeight="1"/>
    <row r="449" ht="17.25" customHeight="1"/>
    <row r="450" ht="17.25" customHeight="1"/>
    <row r="451" ht="17.25" customHeight="1"/>
    <row r="452" ht="17.25" customHeight="1"/>
    <row r="453" ht="17.25" customHeight="1"/>
    <row r="454" ht="17.25" customHeight="1"/>
    <row r="455" ht="17.25" customHeight="1"/>
    <row r="456" ht="17.25" customHeight="1"/>
    <row r="457" ht="17.25" customHeight="1"/>
    <row r="458" ht="17.25" customHeight="1"/>
    <row r="459" ht="17.25" customHeight="1"/>
    <row r="460" ht="17.25" customHeight="1"/>
    <row r="461" ht="17.25" customHeight="1"/>
    <row r="462" ht="17.25" customHeight="1"/>
    <row r="463" ht="17.25" customHeight="1"/>
    <row r="464" ht="17.25" customHeight="1"/>
    <row r="465" ht="17.25" customHeight="1"/>
    <row r="466" ht="17.25" customHeight="1"/>
    <row r="467" ht="17.25" customHeight="1"/>
    <row r="468" ht="17.25" customHeight="1"/>
    <row r="469" ht="17.25" customHeight="1"/>
    <row r="470" ht="17.25" customHeight="1"/>
    <row r="471" ht="17.25" customHeight="1"/>
    <row r="472" ht="17.25" customHeight="1"/>
    <row r="473" ht="17.25" customHeight="1"/>
    <row r="474" ht="17.25" customHeight="1"/>
    <row r="475" ht="17.25" customHeight="1"/>
    <row r="476" ht="17.25" customHeight="1"/>
    <row r="477" ht="17.25" customHeight="1"/>
    <row r="478" ht="17.25" customHeight="1"/>
    <row r="479" ht="17.25" customHeight="1"/>
    <row r="480" ht="17.25" customHeight="1"/>
    <row r="481" ht="17.25" customHeight="1"/>
    <row r="482" ht="17.25" customHeight="1"/>
    <row r="483" ht="17.25" customHeight="1"/>
    <row r="484" ht="17.25" customHeight="1"/>
    <row r="485" ht="17.25" customHeight="1"/>
    <row r="486" ht="17.25" customHeight="1"/>
    <row r="487" ht="17.25" customHeight="1"/>
    <row r="488" ht="17.25" customHeight="1"/>
    <row r="489" ht="17.25" customHeight="1"/>
    <row r="490" ht="17.25" customHeight="1"/>
    <row r="491" ht="17.25" customHeight="1"/>
    <row r="492" ht="17.25" customHeight="1"/>
    <row r="493" ht="17.25" customHeight="1"/>
    <row r="494" ht="17.25" customHeight="1"/>
    <row r="495" ht="17.25" customHeight="1"/>
    <row r="496" ht="17.25" customHeight="1"/>
    <row r="497" ht="17.25" customHeight="1"/>
    <row r="498" ht="17.25" customHeight="1"/>
    <row r="499" ht="17.25" customHeight="1"/>
    <row r="500" ht="17.25" customHeight="1"/>
    <row r="501" ht="17.25" customHeight="1"/>
    <row r="502" ht="17.25" customHeight="1"/>
    <row r="503" ht="17.25" customHeight="1"/>
    <row r="504" ht="17.25" customHeight="1"/>
    <row r="505" ht="17.25" customHeight="1"/>
    <row r="506" ht="17.25" customHeight="1"/>
    <row r="507" ht="17.25" customHeight="1"/>
    <row r="508" ht="17.25" customHeight="1"/>
    <row r="509" ht="17.25" customHeight="1"/>
    <row r="510" ht="17.25" customHeight="1"/>
    <row r="511" ht="17.25" customHeight="1"/>
    <row r="512" ht="17.25" customHeight="1"/>
    <row r="513" ht="17.25" customHeight="1"/>
    <row r="514" ht="17.25" customHeight="1"/>
    <row r="515" ht="17.25" customHeight="1"/>
    <row r="516" ht="17.25" customHeight="1"/>
    <row r="517" ht="17.25" customHeight="1"/>
    <row r="518" ht="17.25" customHeight="1"/>
    <row r="519" ht="17.25" customHeight="1"/>
    <row r="520" ht="17.25" customHeight="1"/>
    <row r="521" ht="17.25" customHeight="1"/>
    <row r="522" ht="17.25" customHeight="1"/>
    <row r="523" ht="17.25" customHeight="1"/>
    <row r="524" ht="17.25" customHeight="1"/>
    <row r="525" ht="17.25" customHeight="1"/>
    <row r="526" ht="17.25" customHeight="1"/>
    <row r="527" ht="17.25" customHeight="1"/>
    <row r="528" ht="17.25" customHeight="1"/>
    <row r="529" ht="17.25" customHeight="1"/>
    <row r="530" ht="17.25" customHeight="1"/>
    <row r="531" ht="17.25" customHeight="1"/>
    <row r="532" ht="17.25" customHeight="1"/>
    <row r="533" ht="17.25" customHeight="1"/>
    <row r="534" ht="17.25" customHeight="1"/>
    <row r="535" ht="17.25" customHeight="1"/>
    <row r="536" ht="17.25" customHeight="1"/>
    <row r="537" ht="17.25" customHeight="1"/>
    <row r="538" ht="17.25" customHeight="1"/>
    <row r="539" ht="17.25" customHeight="1"/>
    <row r="540" ht="17.25" customHeight="1"/>
    <row r="541" ht="17.25" customHeight="1"/>
    <row r="542" ht="17.25" customHeight="1"/>
    <row r="543" ht="17.25" customHeight="1"/>
    <row r="544" ht="17.25" customHeight="1"/>
    <row r="545" ht="17.25" customHeight="1"/>
    <row r="546" ht="17.25" customHeight="1"/>
    <row r="547" ht="17.25" customHeight="1"/>
    <row r="548" ht="17.25" customHeight="1"/>
    <row r="549" ht="17.25" customHeight="1"/>
    <row r="550" ht="17.25" customHeight="1"/>
    <row r="551" ht="17.25" customHeight="1"/>
    <row r="552" ht="17.25" customHeight="1"/>
    <row r="553" ht="17.25" customHeight="1"/>
    <row r="554" ht="17.25" customHeight="1"/>
    <row r="555" ht="17.25" customHeight="1"/>
    <row r="556" ht="17.25" customHeight="1"/>
    <row r="557" ht="17.25" customHeight="1"/>
    <row r="558" ht="17.25" customHeight="1"/>
    <row r="559" ht="17.25" customHeight="1"/>
    <row r="560" ht="17.25" customHeight="1"/>
    <row r="561" ht="17.25" customHeight="1"/>
    <row r="562" ht="17.25" customHeight="1"/>
    <row r="563" ht="17.25" customHeight="1"/>
    <row r="564" ht="17.25" customHeight="1"/>
    <row r="565" ht="17.25" customHeight="1"/>
    <row r="566" ht="17.25" customHeight="1"/>
    <row r="567" ht="17.25" customHeight="1"/>
    <row r="568" ht="17.25" customHeight="1"/>
    <row r="569" ht="17.25" customHeight="1"/>
    <row r="570" ht="17.25" customHeight="1"/>
    <row r="571" ht="17.25" customHeight="1"/>
    <row r="572" ht="17.25" customHeight="1"/>
    <row r="573" ht="17.25" customHeight="1"/>
    <row r="574" ht="17.25" customHeight="1"/>
    <row r="575" ht="17.25" customHeight="1"/>
    <row r="576" ht="17.25" customHeight="1"/>
    <row r="577" ht="17.25" customHeight="1"/>
    <row r="578" ht="17.25" customHeight="1"/>
    <row r="579" ht="17.25" customHeight="1"/>
    <row r="580" ht="17.25" customHeight="1"/>
    <row r="581" ht="17.25" customHeight="1"/>
    <row r="582" ht="17.25" customHeight="1"/>
    <row r="583" ht="17.25" customHeight="1"/>
    <row r="584" ht="17.25" customHeight="1"/>
    <row r="585" ht="17.25" customHeight="1"/>
    <row r="586" ht="17.25" customHeight="1"/>
    <row r="587" ht="17.25" customHeight="1"/>
    <row r="588" ht="17.25" customHeight="1"/>
    <row r="589" ht="17.25" customHeight="1"/>
    <row r="590" ht="17.25" customHeight="1"/>
    <row r="591" ht="17.25" customHeight="1"/>
    <row r="592" ht="17.25" customHeight="1"/>
    <row r="593" ht="17.25" customHeight="1"/>
    <row r="594" ht="17.25" customHeight="1"/>
    <row r="595" ht="17.25" customHeight="1"/>
    <row r="596" ht="17.25" customHeight="1"/>
    <row r="597" ht="17.25" customHeight="1"/>
    <row r="598" ht="17.25" customHeight="1"/>
    <row r="599" ht="17.25" customHeight="1"/>
    <row r="600" ht="17.25" customHeight="1"/>
    <row r="601" ht="17.25" customHeight="1"/>
    <row r="602" ht="17.25" customHeight="1"/>
    <row r="603" ht="17.25" customHeight="1"/>
    <row r="604" ht="17.25" customHeight="1"/>
    <row r="605" ht="17.25" customHeight="1"/>
    <row r="606" ht="17.25" customHeight="1"/>
    <row r="607" ht="17.25" customHeight="1"/>
    <row r="608" ht="17.25" customHeight="1"/>
    <row r="609" ht="17.25" customHeight="1"/>
    <row r="610" ht="17.25" customHeight="1"/>
    <row r="611" ht="17.25" customHeight="1"/>
    <row r="612" ht="17.25" customHeight="1"/>
    <row r="613" ht="17.25" customHeight="1"/>
    <row r="614" ht="17.25" customHeight="1"/>
    <row r="615" ht="17.25" customHeight="1"/>
    <row r="616" ht="17.25" customHeight="1"/>
    <row r="617" ht="17.25" customHeight="1"/>
    <row r="618" ht="17.25" customHeight="1"/>
    <row r="619" ht="17.25" customHeight="1"/>
    <row r="620" ht="17.25" customHeight="1"/>
    <row r="621" ht="17.25" customHeight="1"/>
    <row r="622" ht="17.25" customHeight="1"/>
    <row r="623" ht="17.25" customHeight="1"/>
    <row r="624" ht="17.25" customHeight="1"/>
    <row r="625" ht="17.25" customHeight="1"/>
    <row r="626" ht="17.25" customHeight="1"/>
    <row r="627" ht="17.25" customHeight="1"/>
    <row r="628" ht="17.25" customHeight="1"/>
    <row r="629" ht="17.25" customHeight="1"/>
    <row r="630" ht="17.25" customHeight="1"/>
    <row r="631" ht="17.25" customHeight="1"/>
    <row r="632" ht="17.25" customHeight="1"/>
    <row r="633" ht="17.25" customHeight="1"/>
    <row r="634" ht="17.25" customHeight="1"/>
    <row r="635" ht="17.25" customHeight="1"/>
    <row r="636" ht="17.25" customHeight="1"/>
    <row r="637" ht="17.25" customHeight="1"/>
    <row r="638" ht="17.25" customHeight="1"/>
    <row r="639" ht="17.25" customHeight="1"/>
    <row r="640" ht="17.25" customHeight="1"/>
    <row r="641" ht="17.25" customHeight="1"/>
    <row r="642" ht="17.25" customHeight="1"/>
    <row r="643" ht="17.25" customHeight="1"/>
    <row r="644" ht="17.25" customHeight="1"/>
    <row r="645" ht="17.25" customHeight="1"/>
    <row r="646" ht="17.25" customHeight="1"/>
    <row r="647" ht="17.25" customHeight="1"/>
    <row r="648" ht="17.25" customHeight="1"/>
    <row r="649" ht="17.25" customHeight="1"/>
    <row r="650" ht="17.25" customHeight="1"/>
    <row r="651" ht="17.25" customHeight="1"/>
    <row r="652" ht="17.25" customHeight="1"/>
    <row r="653" ht="17.25" customHeight="1"/>
    <row r="654" ht="17.25" customHeight="1"/>
    <row r="655" ht="17.25" customHeight="1"/>
    <row r="656" ht="17.25" customHeight="1"/>
    <row r="657" ht="17.25" customHeight="1"/>
    <row r="658" ht="17.25" customHeight="1"/>
    <row r="659" ht="17.25" customHeight="1"/>
    <row r="660" ht="17.25" customHeight="1"/>
    <row r="661" ht="17.25" customHeight="1"/>
    <row r="662" ht="17.25" customHeight="1"/>
    <row r="663" ht="17.25" customHeight="1"/>
    <row r="664" ht="17.25" customHeight="1"/>
    <row r="665" ht="17.25" customHeight="1"/>
    <row r="666" ht="17.25" customHeight="1"/>
    <row r="667" ht="17.25" customHeight="1"/>
    <row r="668" ht="17.25" customHeight="1"/>
    <row r="669" ht="17.25" customHeight="1"/>
    <row r="670" ht="17.25" customHeight="1"/>
    <row r="671" ht="17.25" customHeight="1"/>
    <row r="672" ht="17.25" customHeight="1"/>
    <row r="673" ht="17.25" customHeight="1"/>
    <row r="674" ht="17.25" customHeight="1"/>
    <row r="675" ht="17.25" customHeight="1"/>
    <row r="676" ht="17.25" customHeight="1"/>
    <row r="677" ht="17.25" customHeight="1"/>
    <row r="678" ht="17.25" customHeight="1"/>
    <row r="679" ht="17.25" customHeight="1"/>
    <row r="680" ht="17.25" customHeight="1"/>
    <row r="681" ht="17.25" customHeight="1"/>
    <row r="682" ht="17.25" customHeight="1"/>
    <row r="683" ht="17.25" customHeight="1"/>
    <row r="684" ht="17.25" customHeight="1"/>
    <row r="685" ht="17.25" customHeight="1"/>
    <row r="686" ht="17.25" customHeight="1"/>
    <row r="687" ht="17.25" customHeight="1"/>
    <row r="688" ht="17.25" customHeight="1"/>
    <row r="689" ht="17.25" customHeight="1"/>
    <row r="690" ht="17.25" customHeight="1"/>
    <row r="691" ht="17.25" customHeight="1"/>
    <row r="692" ht="17.25" customHeight="1"/>
    <row r="693" ht="17.25" customHeight="1"/>
    <row r="694" ht="17.25" customHeight="1"/>
    <row r="695" ht="17.25" customHeight="1"/>
    <row r="696" ht="17.25" customHeight="1"/>
    <row r="697" ht="17.25" customHeight="1"/>
    <row r="698" ht="17.25" customHeight="1"/>
    <row r="699" ht="17.25" customHeight="1"/>
    <row r="700" ht="17.25" customHeight="1"/>
    <row r="701" ht="17.25" customHeight="1"/>
    <row r="702" ht="17.25" customHeight="1"/>
    <row r="703" ht="17.25" customHeight="1"/>
    <row r="704" ht="17.25" customHeight="1"/>
    <row r="705" ht="17.25" customHeight="1"/>
    <row r="706" ht="17.25" customHeight="1"/>
    <row r="707" ht="17.25" customHeight="1"/>
    <row r="708" ht="17.25" customHeight="1"/>
    <row r="709" ht="17.25" customHeight="1"/>
    <row r="710" ht="17.25" customHeight="1"/>
    <row r="711" ht="17.25" customHeight="1"/>
    <row r="712" ht="17.25" customHeight="1"/>
    <row r="713" ht="17.25" customHeight="1"/>
    <row r="714" ht="17.25" customHeight="1"/>
    <row r="715" ht="17.25" customHeight="1"/>
    <row r="716" ht="17.25" customHeight="1"/>
    <row r="717" ht="17.25" customHeight="1"/>
    <row r="718" ht="17.25" customHeight="1"/>
    <row r="719" ht="17.25" customHeight="1"/>
    <row r="720" ht="17.25" customHeight="1"/>
    <row r="721" ht="17.25" customHeight="1"/>
    <row r="722" ht="17.25" customHeight="1"/>
    <row r="723" ht="17.25" customHeight="1"/>
    <row r="724" ht="17.25" customHeight="1"/>
    <row r="725" ht="17.25" customHeight="1"/>
    <row r="726" ht="17.25" customHeight="1"/>
    <row r="727" ht="17.25" customHeight="1"/>
    <row r="728" ht="17.25" customHeight="1"/>
    <row r="729" ht="17.25" customHeight="1"/>
    <row r="730" ht="17.25" customHeight="1"/>
    <row r="731" ht="17.25" customHeight="1"/>
    <row r="732" ht="17.25" customHeight="1"/>
    <row r="733" ht="17.25" customHeight="1"/>
    <row r="734" ht="17.25" customHeight="1"/>
    <row r="735" ht="17.25" customHeight="1"/>
    <row r="736" ht="17.25" customHeight="1"/>
    <row r="737" ht="17.25" customHeight="1"/>
    <row r="738" ht="17.25" customHeight="1"/>
    <row r="739" ht="17.25" customHeight="1"/>
    <row r="740" ht="17.25" customHeight="1"/>
    <row r="741" ht="17.25" customHeight="1"/>
    <row r="742" ht="17.25" customHeight="1"/>
    <row r="743" ht="17.25" customHeight="1"/>
    <row r="744" ht="17.25" customHeight="1"/>
    <row r="745" ht="17.25" customHeight="1"/>
    <row r="746" ht="17.25" customHeight="1"/>
    <row r="747" ht="17.25" customHeight="1"/>
    <row r="748" ht="17.25" customHeight="1"/>
    <row r="749" ht="17.25" customHeight="1"/>
    <row r="750" ht="17.25" customHeight="1"/>
    <row r="751" ht="17.25" customHeight="1"/>
    <row r="752" ht="17.25" customHeight="1"/>
    <row r="753" ht="17.25" customHeight="1"/>
    <row r="754" ht="17.25" customHeight="1"/>
    <row r="755" ht="17.25" customHeight="1"/>
    <row r="756" ht="17.25" customHeight="1"/>
    <row r="757" ht="17.25" customHeight="1"/>
    <row r="758" ht="17.25" customHeight="1"/>
    <row r="759" ht="17.25" customHeight="1"/>
    <row r="760" ht="17.25" customHeight="1"/>
    <row r="761" ht="17.25" customHeight="1"/>
    <row r="762" ht="17.25" customHeight="1"/>
    <row r="763" ht="17.25" customHeight="1"/>
    <row r="764" ht="17.25" customHeight="1"/>
    <row r="765" ht="17.25" customHeight="1"/>
    <row r="766" ht="17.25" customHeight="1"/>
    <row r="767" ht="17.25" customHeight="1"/>
    <row r="768" ht="17.25" customHeight="1"/>
    <row r="769" ht="17.25" customHeight="1"/>
    <row r="770" ht="17.25" customHeight="1"/>
    <row r="771" ht="17.25" customHeight="1"/>
    <row r="772" ht="17.25" customHeight="1"/>
    <row r="773" ht="17.25" customHeight="1"/>
    <row r="774" ht="17.25" customHeight="1"/>
    <row r="775" ht="17.25" customHeight="1"/>
    <row r="776" ht="17.25" customHeight="1"/>
    <row r="777" ht="17.25" customHeight="1"/>
    <row r="778" ht="17.25" customHeight="1"/>
    <row r="779" ht="17.25" customHeight="1"/>
    <row r="780" ht="17.25" customHeight="1"/>
    <row r="781" ht="17.25" customHeight="1"/>
    <row r="782" ht="17.25" customHeight="1"/>
    <row r="783" ht="17.25" customHeight="1"/>
    <row r="784" ht="17.25" customHeight="1"/>
    <row r="785" ht="17.25" customHeight="1"/>
    <row r="786" ht="17.25" customHeight="1"/>
    <row r="787" ht="17.25" customHeight="1"/>
    <row r="788" ht="17.25" customHeight="1"/>
    <row r="789" ht="17.25" customHeight="1"/>
    <row r="790" ht="17.25" customHeight="1"/>
    <row r="791" ht="17.25" customHeight="1"/>
    <row r="792" ht="17.25" customHeight="1"/>
    <row r="793" ht="17.25" customHeight="1"/>
    <row r="794" ht="17.25" customHeight="1"/>
    <row r="795" ht="17.25" customHeight="1"/>
    <row r="796" ht="17.25" customHeight="1"/>
    <row r="797" ht="17.25" customHeight="1"/>
    <row r="798" ht="17.25" customHeight="1"/>
    <row r="799" ht="17.25" customHeight="1"/>
    <row r="800" ht="17.25" customHeight="1"/>
    <row r="801" ht="17.25" customHeight="1"/>
    <row r="802" ht="17.25" customHeight="1"/>
    <row r="803" ht="17.25" customHeight="1"/>
    <row r="804" ht="17.25" customHeight="1"/>
    <row r="805" ht="17.25" customHeight="1"/>
    <row r="806" ht="17.25" customHeight="1"/>
    <row r="807" ht="17.25" customHeight="1"/>
    <row r="808" ht="17.25" customHeight="1"/>
    <row r="809" ht="17.25" customHeight="1"/>
    <row r="810" ht="17.25" customHeight="1"/>
    <row r="811" ht="17.25" customHeight="1"/>
    <row r="812" ht="17.25" customHeight="1"/>
    <row r="813" ht="17.25" customHeight="1"/>
    <row r="814" ht="17.25" customHeight="1"/>
    <row r="815" ht="17.25" customHeight="1"/>
    <row r="816" ht="17.25" customHeight="1"/>
    <row r="817" ht="17.25" customHeight="1"/>
    <row r="818" ht="17.25" customHeight="1"/>
    <row r="819" ht="17.25" customHeight="1"/>
    <row r="820" ht="17.25" customHeight="1"/>
    <row r="821" ht="17.25" customHeight="1"/>
    <row r="822" ht="17.25" customHeight="1"/>
    <row r="823" ht="17.25" customHeight="1"/>
    <row r="824" ht="17.25" customHeight="1"/>
    <row r="825" ht="17.25" customHeight="1"/>
    <row r="826" ht="17.25" customHeight="1"/>
    <row r="827" ht="17.25" customHeight="1"/>
    <row r="828" ht="17.25" customHeight="1"/>
    <row r="829" ht="17.25" customHeight="1"/>
    <row r="830" ht="17.25" customHeight="1"/>
    <row r="831" ht="17.25" customHeight="1"/>
    <row r="832" ht="17.25" customHeight="1"/>
    <row r="833" ht="17.25" customHeight="1"/>
    <row r="834" ht="17.25" customHeight="1"/>
    <row r="835" ht="17.25" customHeight="1"/>
    <row r="836" ht="17.25" customHeight="1"/>
    <row r="837" ht="17.25" customHeight="1"/>
    <row r="838" ht="17.25" customHeight="1"/>
    <row r="839" ht="17.25" customHeight="1"/>
    <row r="840" ht="17.25" customHeight="1"/>
    <row r="841" ht="17.25" customHeight="1"/>
    <row r="842" ht="17.25" customHeight="1"/>
    <row r="843" ht="17.25" customHeight="1"/>
    <row r="844" ht="17.25" customHeight="1"/>
    <row r="845" ht="17.25" customHeight="1"/>
    <row r="846" ht="17.25" customHeight="1"/>
    <row r="847" ht="17.25" customHeight="1"/>
    <row r="848" ht="17.25" customHeight="1"/>
    <row r="849" ht="17.25" customHeight="1"/>
    <row r="850" ht="17.25" customHeight="1"/>
    <row r="851" ht="17.25" customHeight="1"/>
    <row r="852" ht="17.25" customHeight="1"/>
    <row r="853" ht="17.25" customHeight="1"/>
    <row r="854" ht="17.25" customHeight="1"/>
    <row r="855" ht="17.25" customHeight="1"/>
    <row r="856" ht="17.25" customHeight="1"/>
    <row r="857" ht="17.25" customHeight="1"/>
    <row r="858" ht="17.25" customHeight="1"/>
    <row r="859" ht="17.25" customHeight="1"/>
    <row r="860" ht="17.25" customHeight="1"/>
    <row r="861" ht="17.25" customHeight="1"/>
    <row r="862" ht="17.25" customHeight="1"/>
    <row r="863" ht="17.25" customHeight="1"/>
    <row r="864" ht="17.25" customHeight="1"/>
    <row r="865" ht="17.25" customHeight="1"/>
    <row r="866" ht="17.25" customHeight="1"/>
    <row r="867" ht="17.25" customHeight="1"/>
    <row r="868" ht="17.25" customHeight="1"/>
    <row r="869" ht="17.25" customHeight="1"/>
    <row r="870" ht="17.25" customHeight="1"/>
    <row r="871" ht="17.25" customHeight="1"/>
    <row r="872" ht="17.25" customHeight="1"/>
    <row r="873" ht="17.25" customHeight="1"/>
    <row r="874" ht="17.25" customHeight="1"/>
    <row r="875" ht="17.25" customHeight="1"/>
    <row r="876" ht="17.25" customHeight="1"/>
    <row r="877" ht="17.25" customHeight="1"/>
    <row r="878" ht="17.25" customHeight="1"/>
    <row r="879" ht="17.25" customHeight="1"/>
    <row r="880" ht="17.25" customHeight="1"/>
    <row r="881" ht="17.25" customHeight="1"/>
    <row r="882" ht="17.25" customHeight="1"/>
    <row r="883" ht="17.25" customHeight="1"/>
    <row r="884" ht="17.25" customHeight="1"/>
    <row r="885" ht="17.25" customHeight="1"/>
    <row r="886" ht="17.25" customHeight="1"/>
    <row r="887" ht="17.25" customHeight="1"/>
    <row r="888" ht="17.25" customHeight="1"/>
    <row r="889" ht="17.25" customHeight="1"/>
    <row r="890" ht="17.25" customHeight="1"/>
    <row r="891" ht="17.25" customHeight="1"/>
    <row r="892" ht="17.25" customHeight="1"/>
    <row r="893" ht="17.25" customHeight="1"/>
    <row r="894" ht="17.25" customHeight="1"/>
    <row r="895" ht="17.25" customHeight="1"/>
    <row r="896" ht="17.25" customHeight="1"/>
    <row r="897" ht="17.25" customHeight="1"/>
    <row r="898" ht="17.25" customHeight="1"/>
    <row r="899" ht="17.25" customHeight="1"/>
    <row r="900" ht="17.25" customHeight="1"/>
    <row r="901" ht="17.25" customHeight="1"/>
    <row r="902" ht="17.25" customHeight="1"/>
    <row r="903" ht="17.25" customHeight="1"/>
    <row r="904" ht="17.25" customHeight="1"/>
    <row r="905" ht="17.25" customHeight="1"/>
    <row r="906" ht="17.25" customHeight="1"/>
    <row r="907" ht="17.25" customHeight="1"/>
    <row r="908" ht="17.25" customHeight="1"/>
    <row r="909" ht="17.25" customHeight="1"/>
    <row r="910" ht="17.25" customHeight="1"/>
    <row r="911" ht="17.25" customHeight="1"/>
    <row r="912" ht="17.25" customHeight="1"/>
    <row r="913" ht="17.25" customHeight="1"/>
    <row r="914" ht="17.25" customHeight="1"/>
    <row r="915" ht="17.25" customHeight="1"/>
    <row r="916" ht="17.25" customHeight="1"/>
    <row r="917" ht="17.25" customHeight="1"/>
    <row r="918" ht="17.25" customHeight="1"/>
    <row r="919" ht="17.25" customHeight="1"/>
    <row r="920" ht="17.25" customHeight="1"/>
    <row r="921" ht="17.25" customHeight="1"/>
    <row r="922" ht="17.25" customHeight="1"/>
    <row r="923" ht="17.25" customHeight="1"/>
    <row r="924" ht="17.25" customHeight="1"/>
    <row r="925" ht="17.25" customHeight="1"/>
    <row r="926" ht="17.25" customHeight="1"/>
    <row r="927" ht="17.25" customHeight="1"/>
    <row r="928" ht="17.25" customHeight="1"/>
    <row r="929" ht="17.25" customHeight="1"/>
    <row r="930" ht="17.25" customHeight="1"/>
    <row r="931" ht="17.25" customHeight="1"/>
    <row r="932" ht="17.25" customHeight="1"/>
    <row r="933" ht="17.25" customHeight="1"/>
    <row r="934" ht="17.25" customHeight="1"/>
    <row r="935" ht="17.25" customHeight="1"/>
    <row r="936" ht="17.25" customHeight="1"/>
    <row r="937" ht="17.25" customHeight="1"/>
    <row r="938" ht="17.25" customHeight="1"/>
    <row r="939" ht="17.25" customHeight="1"/>
    <row r="940" ht="17.25" customHeight="1"/>
    <row r="941" ht="17.25" customHeight="1"/>
    <row r="942" ht="17.25" customHeight="1"/>
    <row r="943" ht="17.25" customHeight="1"/>
    <row r="944" ht="17.25" customHeight="1"/>
    <row r="945" ht="17.25" customHeight="1"/>
    <row r="946" ht="17.25" customHeight="1"/>
    <row r="947" ht="17.25" customHeight="1"/>
    <row r="948" ht="17.25" customHeight="1"/>
    <row r="949" ht="17.25" customHeight="1"/>
    <row r="950" ht="17.25" customHeight="1"/>
    <row r="951" ht="17.25" customHeight="1"/>
    <row r="952" ht="17.25" customHeight="1"/>
    <row r="953" ht="17.25" customHeight="1"/>
    <row r="954" ht="17.25" customHeight="1"/>
    <row r="955" ht="17.25" customHeight="1"/>
    <row r="956" ht="17.25" customHeight="1"/>
    <row r="957" ht="17.25" customHeight="1"/>
    <row r="958" ht="17.25" customHeight="1"/>
    <row r="959" ht="17.25" customHeight="1"/>
    <row r="960" ht="17.25" customHeight="1"/>
    <row r="961" ht="17.25" customHeight="1"/>
    <row r="962" ht="17.25" customHeight="1"/>
    <row r="963" ht="17.25" customHeight="1"/>
    <row r="964" ht="17.25" customHeight="1"/>
    <row r="965" ht="17.25" customHeight="1"/>
    <row r="966" ht="17.25" customHeight="1"/>
    <row r="967" ht="17.25" customHeight="1"/>
    <row r="968" ht="17.25" customHeight="1"/>
    <row r="969" ht="17.25" customHeight="1"/>
    <row r="970" ht="17.25" customHeight="1"/>
    <row r="971" ht="17.25" customHeight="1"/>
    <row r="972" ht="17.25" customHeight="1"/>
    <row r="973" ht="17.25" customHeight="1"/>
    <row r="974" ht="17.25" customHeight="1"/>
    <row r="975" ht="17.25" customHeight="1"/>
    <row r="976" ht="17.25" customHeight="1"/>
    <row r="977" ht="17.25" customHeight="1"/>
    <row r="978" ht="17.25" customHeight="1"/>
    <row r="979" ht="17.25" customHeight="1"/>
    <row r="980" ht="17.25" customHeight="1"/>
    <row r="981" ht="17.25" customHeight="1"/>
    <row r="982" ht="17.25" customHeight="1"/>
    <row r="983" ht="17.25" customHeight="1"/>
    <row r="984" ht="17.25" customHeight="1"/>
    <row r="985" ht="17.25" customHeight="1"/>
    <row r="986" ht="17.25" customHeight="1"/>
    <row r="987" ht="17.25" customHeight="1"/>
    <row r="988" ht="17.25" customHeight="1"/>
    <row r="989" ht="17.25" customHeight="1"/>
    <row r="990" ht="17.25" customHeight="1"/>
    <row r="991" ht="17.25" customHeight="1"/>
    <row r="992" ht="17.25" customHeight="1"/>
    <row r="993" ht="17.25" customHeight="1"/>
    <row r="994" ht="17.25" customHeight="1"/>
    <row r="995" ht="17.25" customHeight="1"/>
    <row r="996" ht="17.25" customHeight="1"/>
    <row r="997" ht="17.25" customHeight="1"/>
    <row r="998" ht="17.25" customHeight="1"/>
    <row r="999" ht="17.25" customHeight="1"/>
    <row r="1000" ht="17.25" customHeight="1"/>
    <row r="1001" ht="17.25" customHeight="1"/>
    <row r="1002" ht="17.25" customHeight="1"/>
    <row r="1003" ht="17.25" customHeight="1"/>
    <row r="1004" ht="17.25" customHeight="1"/>
    <row r="1005" ht="17.25" customHeight="1"/>
    <row r="1006" ht="17.25" customHeight="1"/>
    <row r="1007" ht="17.25" customHeight="1"/>
    <row r="1008" ht="17.25" customHeight="1"/>
    <row r="1009" ht="17.25" customHeight="1"/>
    <row r="1010" ht="17.25" customHeight="1"/>
    <row r="1011" ht="17.25" customHeight="1"/>
    <row r="1012" ht="17.25" customHeight="1"/>
    <row r="1013" ht="17.25" customHeight="1"/>
    <row r="1014" ht="17.25" customHeight="1"/>
    <row r="1015" ht="17.25" customHeight="1"/>
    <row r="1016" ht="17.25" customHeight="1"/>
    <row r="1017" ht="17.25" customHeight="1"/>
    <row r="1018" ht="17.25" customHeight="1"/>
    <row r="1019" ht="17.25" customHeight="1"/>
    <row r="1020" ht="17.25" customHeight="1"/>
    <row r="1021" ht="17.25" customHeight="1"/>
    <row r="1022" ht="17.25" customHeight="1"/>
    <row r="1023" ht="17.25" customHeight="1"/>
    <row r="1024" ht="17.25" customHeight="1"/>
    <row r="1025" ht="17.25" customHeight="1"/>
    <row r="1026" ht="17.25" customHeight="1"/>
    <row r="1027" ht="17.25" customHeight="1"/>
    <row r="1028" ht="17.25" customHeight="1"/>
    <row r="1029" ht="17.25" customHeight="1"/>
    <row r="1030" ht="17.25" customHeight="1"/>
    <row r="1031" ht="17.25" customHeight="1"/>
    <row r="1032" ht="17.25" customHeight="1"/>
    <row r="1033" ht="17.25" customHeight="1"/>
    <row r="1034" ht="17.25" customHeight="1"/>
    <row r="1035" ht="17.25" customHeight="1"/>
    <row r="1036" ht="17.25" customHeight="1"/>
    <row r="1037" ht="17.25" customHeight="1"/>
    <row r="1038" ht="17.25" customHeight="1"/>
    <row r="1039" ht="17.25" customHeight="1"/>
    <row r="1040" ht="17.25" customHeight="1"/>
    <row r="1041" ht="17.25" customHeight="1"/>
    <row r="1042" ht="17.25" customHeight="1"/>
    <row r="1043" ht="17.25" customHeight="1"/>
    <row r="1044" ht="17.25" customHeight="1"/>
    <row r="1045" ht="17.25" customHeight="1"/>
    <row r="1046" ht="17.25" customHeight="1"/>
    <row r="1047" ht="17.25" customHeight="1"/>
    <row r="1048" ht="17.25" customHeight="1"/>
    <row r="1049" ht="17.25" customHeight="1"/>
    <row r="1050" ht="17.25" customHeight="1"/>
    <row r="1051" ht="17.25" customHeight="1"/>
    <row r="1052" ht="17.25" customHeight="1"/>
    <row r="1053" ht="17.25" customHeight="1"/>
    <row r="1054" ht="17.25" customHeight="1"/>
    <row r="1055" ht="17.25" customHeight="1"/>
    <row r="1056" ht="17.25" customHeight="1"/>
    <row r="1057" ht="17.25" customHeight="1"/>
    <row r="1058" ht="17.25" customHeight="1"/>
    <row r="1059" ht="17.25" customHeight="1"/>
    <row r="1060" ht="17.25" customHeight="1"/>
    <row r="1061" ht="17.25" customHeight="1"/>
    <row r="1062" ht="17.25" customHeight="1"/>
    <row r="1063" ht="17.25" customHeight="1"/>
    <row r="1064" ht="17.25" customHeight="1"/>
    <row r="1065" ht="17.25" customHeight="1"/>
    <row r="1066" ht="17.25" customHeight="1"/>
    <row r="1067" ht="17.25" customHeight="1"/>
    <row r="1068" ht="17.25" customHeight="1"/>
    <row r="1069" ht="17.25" customHeight="1"/>
    <row r="1070" ht="17.25" customHeight="1"/>
    <row r="1071" ht="17.25" customHeight="1"/>
    <row r="1072" ht="17.25" customHeight="1"/>
    <row r="1073" ht="17.25" customHeight="1"/>
    <row r="1074" ht="17.25" customHeight="1"/>
    <row r="1075" ht="17.25" customHeight="1"/>
    <row r="1076" ht="17.25" customHeight="1"/>
    <row r="1077" ht="17.25" customHeight="1"/>
    <row r="1078" ht="17.25" customHeight="1"/>
    <row r="1079" ht="17.25" customHeight="1"/>
    <row r="1080" ht="17.25" customHeight="1"/>
    <row r="1081" ht="17.25" customHeight="1"/>
    <row r="1082" ht="17.25" customHeight="1"/>
    <row r="1083" ht="17.25" customHeight="1"/>
    <row r="1084" ht="17.25" customHeight="1"/>
    <row r="1085" ht="17.25" customHeight="1"/>
    <row r="1086" ht="17.25" customHeight="1"/>
    <row r="1087" ht="17.25" customHeight="1"/>
    <row r="1088" ht="17.25" customHeight="1"/>
    <row r="1089" ht="17.25" customHeight="1"/>
    <row r="1090" ht="17.25" customHeight="1"/>
    <row r="1091" ht="17.25" customHeight="1"/>
    <row r="1092" ht="17.25" customHeight="1"/>
    <row r="1093" ht="17.25" customHeight="1"/>
    <row r="1094" ht="17.25" customHeight="1"/>
    <row r="1095" ht="17.25" customHeight="1"/>
    <row r="1096" ht="17.25" customHeight="1"/>
    <row r="1097" ht="17.25" customHeight="1"/>
    <row r="1098" ht="17.25" customHeight="1"/>
    <row r="1099" ht="17.25" customHeight="1"/>
    <row r="1100" ht="17.25" customHeight="1"/>
    <row r="1101" ht="17.25" customHeight="1"/>
    <row r="1102" ht="17.25" customHeight="1"/>
    <row r="1103" ht="17.25" customHeight="1"/>
    <row r="1104" ht="17.25" customHeight="1"/>
    <row r="1105" ht="17.25" customHeight="1"/>
    <row r="1106" ht="17.25" customHeight="1"/>
    <row r="1107" ht="17.25" customHeight="1"/>
    <row r="1108" ht="17.25" customHeight="1"/>
    <row r="1109" ht="17.25" customHeight="1"/>
    <row r="1110" ht="17.25" customHeight="1"/>
    <row r="1111" ht="17.25" customHeight="1"/>
    <row r="1112" ht="17.25" customHeight="1"/>
    <row r="1113" ht="17.25" customHeight="1"/>
    <row r="1114" ht="17.25" customHeight="1"/>
    <row r="1115" ht="17.25" customHeight="1"/>
    <row r="1116" ht="17.25" customHeight="1"/>
    <row r="1117" ht="17.25" customHeight="1"/>
    <row r="1118" ht="17.25" customHeight="1"/>
    <row r="1119" ht="17.25" customHeight="1"/>
    <row r="1120" ht="17.25" customHeight="1"/>
    <row r="1121" ht="17.25" customHeight="1"/>
    <row r="1122" ht="17.25" customHeight="1"/>
    <row r="1123" ht="17.25" customHeight="1"/>
    <row r="1124" ht="17.25" customHeight="1"/>
    <row r="1125" ht="17.25" customHeight="1"/>
    <row r="1126" ht="17.25" customHeight="1"/>
    <row r="1127" ht="17.25" customHeight="1"/>
    <row r="1128" ht="17.25" customHeight="1"/>
    <row r="1129" ht="17.25" customHeight="1"/>
    <row r="1130" ht="17.25" customHeight="1"/>
    <row r="1131" ht="17.25" customHeight="1"/>
    <row r="1132" ht="17.25" customHeight="1"/>
    <row r="1133" ht="17.25" customHeight="1"/>
    <row r="1134" ht="17.25" customHeight="1"/>
    <row r="1135" ht="17.25" customHeight="1"/>
    <row r="1136" ht="17.25" customHeight="1"/>
    <row r="1137" ht="17.25" customHeight="1"/>
    <row r="1138" ht="17.25" customHeight="1"/>
    <row r="1139" ht="17.25" customHeight="1"/>
    <row r="1140" ht="17.25" customHeight="1"/>
    <row r="1141" ht="17.25" customHeight="1"/>
    <row r="1142" ht="17.25" customHeight="1"/>
    <row r="1143" ht="17.25" customHeight="1"/>
    <row r="1144" ht="17.25" customHeight="1"/>
    <row r="1145" ht="17.25" customHeight="1"/>
    <row r="1146" ht="17.25" customHeight="1"/>
    <row r="1147" ht="17.25" customHeight="1"/>
    <row r="1148" ht="17.25" customHeight="1"/>
    <row r="1149" ht="17.25" customHeight="1"/>
    <row r="1150" ht="17.25" customHeight="1"/>
    <row r="1151" ht="17.25" customHeight="1"/>
    <row r="1152" ht="17.25" customHeight="1"/>
    <row r="1153" ht="17.25" customHeight="1"/>
    <row r="1154" ht="17.25" customHeight="1"/>
    <row r="1155" ht="17.25" customHeight="1"/>
    <row r="1156" ht="17.25" customHeight="1"/>
    <row r="1157" ht="17.25" customHeight="1"/>
    <row r="1158" ht="17.25" customHeight="1"/>
    <row r="1159" ht="17.25" customHeight="1"/>
    <row r="1160" ht="17.25" customHeight="1"/>
    <row r="1161" ht="17.25" customHeight="1"/>
    <row r="1162" ht="17.25" customHeight="1"/>
    <row r="1163" ht="17.25" customHeight="1"/>
    <row r="1164" ht="17.25" customHeight="1"/>
    <row r="1165" ht="17.25" customHeight="1"/>
    <row r="1166" ht="17.25" customHeight="1"/>
    <row r="1167" ht="17.25" customHeight="1"/>
    <row r="1168" ht="17.25" customHeight="1"/>
    <row r="1169" ht="17.25" customHeight="1"/>
    <row r="1170" ht="17.25" customHeight="1"/>
    <row r="1171" ht="17.25" customHeight="1"/>
    <row r="1172" ht="17.25" customHeight="1"/>
    <row r="1173" ht="17.25" customHeight="1"/>
    <row r="1174" ht="17.25" customHeight="1"/>
    <row r="1175" ht="17.25" customHeight="1"/>
    <row r="1176" ht="17.25" customHeight="1"/>
    <row r="1177" ht="17.25" customHeight="1"/>
    <row r="1178" ht="17.25" customHeight="1"/>
    <row r="1179" ht="17.25" customHeight="1"/>
    <row r="1180" ht="17.25" customHeight="1"/>
    <row r="1181" ht="17.25" customHeight="1"/>
    <row r="1182" ht="17.25" customHeight="1"/>
    <row r="1183" ht="17.25" customHeight="1"/>
    <row r="1184" ht="17.25" customHeight="1"/>
    <row r="1185" ht="17.25" customHeight="1"/>
    <row r="1186" ht="17.25" customHeight="1"/>
    <row r="1187" ht="17.25" customHeight="1"/>
    <row r="1188" ht="17.25" customHeight="1"/>
    <row r="1189" ht="17.25" customHeight="1"/>
    <row r="1190" ht="17.25" customHeight="1"/>
    <row r="1191" ht="17.25" customHeight="1"/>
    <row r="1192" ht="17.25" customHeight="1"/>
    <row r="1193" ht="17.25" customHeight="1"/>
    <row r="1194" ht="17.25" customHeight="1"/>
    <row r="1195" ht="17.25" customHeight="1"/>
    <row r="1196" ht="17.25" customHeight="1"/>
    <row r="1197" ht="17.25" customHeight="1"/>
    <row r="1198" ht="17.25" customHeight="1"/>
    <row r="1199" ht="17.25" customHeight="1"/>
    <row r="1200" ht="17.25" customHeight="1"/>
    <row r="1201" ht="17.25" customHeight="1"/>
    <row r="1202" ht="17.25" customHeight="1"/>
    <row r="1203" ht="17.25" customHeight="1"/>
    <row r="1204" ht="17.25" customHeight="1"/>
    <row r="1205" ht="17.25" customHeight="1"/>
    <row r="1206" ht="17.25" customHeight="1"/>
    <row r="1207" ht="17.25" customHeight="1"/>
    <row r="1208" ht="17.25" customHeight="1"/>
    <row r="1209" ht="17.25" customHeight="1"/>
    <row r="1210" ht="17.25" customHeight="1"/>
    <row r="1211" ht="17.25" customHeight="1"/>
    <row r="1212" ht="17.25" customHeight="1"/>
    <row r="1213" ht="17.25" customHeight="1"/>
    <row r="1214" ht="17.25" customHeight="1"/>
    <row r="1215" ht="17.25" customHeight="1"/>
    <row r="1216" ht="17.25" customHeight="1"/>
    <row r="1217" ht="17.25" customHeight="1"/>
    <row r="1218" ht="17.25" customHeight="1"/>
    <row r="1219" ht="17.25" customHeight="1"/>
    <row r="1220" ht="17.25" customHeight="1"/>
    <row r="1221" ht="17.25" customHeight="1"/>
    <row r="1222" ht="17.25" customHeight="1"/>
    <row r="1223" ht="17.25" customHeight="1"/>
    <row r="1224" ht="17.25" customHeight="1"/>
    <row r="1225" ht="17.25" customHeight="1"/>
    <row r="1226" ht="17.25" customHeight="1"/>
    <row r="1227" ht="17.25" customHeight="1"/>
    <row r="1228" ht="17.25" customHeight="1"/>
    <row r="1229" ht="17.25" customHeight="1"/>
    <row r="1230" ht="17.25" customHeight="1"/>
    <row r="1231" ht="17.25" customHeight="1"/>
    <row r="1232" ht="17.25" customHeight="1"/>
    <row r="1233" ht="17.25" customHeight="1"/>
    <row r="1234" ht="17.25" customHeight="1"/>
    <row r="1235" ht="17.25" customHeight="1"/>
    <row r="1236" ht="17.25" customHeight="1"/>
    <row r="1237" ht="17.25" customHeight="1"/>
    <row r="1238" ht="17.25" customHeight="1"/>
    <row r="1239" ht="17.25" customHeight="1"/>
    <row r="1240" ht="17.25" customHeight="1"/>
    <row r="1241" ht="17.25" customHeight="1"/>
    <row r="1242" ht="17.25" customHeight="1"/>
    <row r="1243" ht="17.25" customHeight="1"/>
    <row r="1244" ht="17.25" customHeight="1"/>
    <row r="1245" ht="17.25" customHeight="1"/>
    <row r="1246" ht="17.25" customHeight="1"/>
    <row r="1247" ht="17.25" customHeight="1"/>
    <row r="1248" ht="17.25" customHeight="1"/>
    <row r="1249" ht="17.25" customHeight="1"/>
    <row r="1250" ht="17.25" customHeight="1"/>
    <row r="1251" ht="17.25" customHeight="1"/>
    <row r="1252" ht="17.25" customHeight="1"/>
    <row r="1253" ht="17.25" customHeight="1"/>
    <row r="1254" ht="17.25" customHeight="1"/>
    <row r="1255" ht="17.25" customHeight="1"/>
    <row r="1256" ht="17.25" customHeight="1"/>
    <row r="1257" ht="17.25" customHeight="1"/>
    <row r="1258" ht="17.25" customHeight="1"/>
    <row r="1259" ht="17.25" customHeight="1"/>
    <row r="1260" ht="17.25" customHeight="1"/>
    <row r="1261" ht="17.25" customHeight="1"/>
    <row r="1262" ht="17.25" customHeight="1"/>
    <row r="1263" ht="17.25" customHeight="1"/>
    <row r="1264" ht="17.25" customHeight="1"/>
    <row r="1265" ht="17.25" customHeight="1"/>
    <row r="1266" ht="17.25" customHeight="1"/>
    <row r="1267" ht="17.25" customHeight="1"/>
    <row r="1268" ht="17.25" customHeight="1"/>
    <row r="1269" ht="17.25" customHeight="1"/>
    <row r="1270" ht="17.25" customHeight="1"/>
    <row r="1271" ht="17.25" customHeight="1"/>
    <row r="1272" ht="17.25" customHeight="1"/>
    <row r="1273" ht="17.25" customHeight="1"/>
    <row r="1274" ht="17.25" customHeight="1"/>
    <row r="1275" ht="17.25" customHeight="1"/>
    <row r="1276" ht="17.25" customHeight="1"/>
    <row r="1277" ht="17.25" customHeight="1"/>
    <row r="1278" ht="17.25" customHeight="1"/>
    <row r="1279" ht="17.25" customHeight="1"/>
    <row r="1280" ht="17.25" customHeight="1"/>
    <row r="1281" ht="17.25" customHeight="1"/>
    <row r="1282" ht="17.25" customHeight="1"/>
    <row r="1283" ht="17.25" customHeight="1"/>
    <row r="1284" ht="17.25" customHeight="1"/>
    <row r="1285" ht="17.25" customHeight="1"/>
    <row r="1286" ht="17.25" customHeight="1"/>
    <row r="1287" ht="17.25" customHeight="1"/>
    <row r="1288" ht="17.25" customHeight="1"/>
    <row r="1289" ht="17.25" customHeight="1"/>
    <row r="1290" ht="17.25" customHeight="1"/>
    <row r="1291" ht="17.25" customHeight="1"/>
    <row r="1292" ht="17.25" customHeight="1"/>
    <row r="1293" ht="17.25" customHeight="1"/>
    <row r="1294" ht="17.25" customHeight="1"/>
    <row r="1295" ht="17.25" customHeight="1"/>
    <row r="1296" ht="17.25" customHeight="1"/>
    <row r="1297" ht="17.25" customHeight="1"/>
    <row r="1298" ht="17.25" customHeight="1"/>
    <row r="1299" ht="17.25" customHeight="1"/>
    <row r="1300" ht="17.25" customHeight="1"/>
    <row r="1301" ht="17.25" customHeight="1"/>
    <row r="1302" ht="17.25" customHeight="1"/>
    <row r="1303" ht="17.25" customHeight="1"/>
    <row r="1304" ht="17.25" customHeight="1"/>
    <row r="1305" ht="17.25" customHeight="1"/>
    <row r="1306" ht="17.25" customHeight="1"/>
    <row r="1307" ht="17.25" customHeight="1"/>
    <row r="1308" ht="17.25" customHeight="1"/>
    <row r="1309" ht="17.25" customHeight="1"/>
    <row r="1310" ht="17.25" customHeight="1"/>
    <row r="1311" ht="17.25" customHeight="1"/>
    <row r="1312" ht="17.25" customHeight="1"/>
    <row r="1313" ht="17.25" customHeight="1"/>
    <row r="1314" ht="17.25" customHeight="1"/>
    <row r="1315" ht="17.25" customHeight="1"/>
    <row r="1316" ht="17.25" customHeight="1"/>
    <row r="1317" ht="17.25" customHeight="1"/>
    <row r="1318" ht="17.25" customHeight="1"/>
    <row r="1319" ht="17.25" customHeight="1"/>
    <row r="1320" ht="17.25" customHeight="1"/>
    <row r="1321" ht="17.25" customHeight="1"/>
    <row r="1322" ht="17.25" customHeight="1"/>
    <row r="1323" ht="17.25" customHeight="1"/>
    <row r="1324" ht="17.25" customHeight="1"/>
    <row r="1325" ht="17.25" customHeight="1"/>
    <row r="1326" ht="17.25" customHeight="1"/>
    <row r="1327" ht="17.25" customHeight="1"/>
    <row r="1328" ht="17.25" customHeight="1"/>
    <row r="1329" ht="17.25" customHeight="1"/>
    <row r="1330" ht="17.25" customHeight="1"/>
    <row r="1331" ht="17.25" customHeight="1"/>
    <row r="1332" ht="17.25" customHeight="1"/>
    <row r="1333" ht="17.25" customHeight="1"/>
    <row r="1334" ht="17.25" customHeight="1"/>
    <row r="1335" ht="17.25" customHeight="1"/>
    <row r="1336" ht="17.25" customHeight="1"/>
    <row r="1337" ht="17.25" customHeight="1"/>
    <row r="1338" ht="17.25" customHeight="1"/>
    <row r="1339" ht="17.25" customHeight="1"/>
    <row r="1340" ht="17.25" customHeight="1"/>
    <row r="1341" ht="17.25" customHeight="1"/>
    <row r="1342" ht="17.25" customHeight="1"/>
    <row r="1343" ht="17.25" customHeight="1"/>
    <row r="1344" ht="17.25" customHeight="1"/>
    <row r="1345" ht="17.25" customHeight="1"/>
    <row r="1346" ht="17.25" customHeight="1"/>
    <row r="1347" ht="17.25" customHeight="1"/>
    <row r="1348" ht="17.25" customHeight="1"/>
    <row r="1349" ht="17.25" customHeight="1"/>
    <row r="1350" ht="17.25" customHeight="1"/>
    <row r="1351" ht="17.25" customHeight="1"/>
    <row r="1352" ht="17.25" customHeight="1"/>
    <row r="1353" ht="17.25" customHeight="1"/>
    <row r="1354" ht="17.25" customHeight="1"/>
    <row r="1355" ht="17.25" customHeight="1"/>
    <row r="1356" ht="17.25" customHeight="1"/>
    <row r="1357" ht="17.25" customHeight="1"/>
    <row r="1358" ht="17.25" customHeight="1"/>
    <row r="1359" ht="17.25" customHeight="1"/>
    <row r="1360" ht="17.25" customHeight="1"/>
    <row r="1361" ht="17.25" customHeight="1"/>
    <row r="1362" ht="17.25" customHeight="1"/>
    <row r="1363" ht="17.25" customHeight="1"/>
    <row r="1364" ht="17.25" customHeight="1"/>
    <row r="1365" ht="17.25" customHeight="1"/>
    <row r="1366" ht="17.25" customHeight="1"/>
    <row r="1367" ht="17.25" customHeight="1"/>
    <row r="1368" ht="17.25" customHeight="1"/>
    <row r="1369" ht="17.25" customHeight="1"/>
    <row r="1370" ht="17.25" customHeight="1"/>
    <row r="1371" ht="17.25" customHeight="1"/>
    <row r="1372" ht="17.25" customHeight="1"/>
    <row r="1373" ht="17.25" customHeight="1"/>
    <row r="1374" ht="17.25" customHeight="1"/>
    <row r="1375" ht="17.25" customHeight="1"/>
    <row r="1376" ht="17.25" customHeight="1"/>
    <row r="1377" ht="17.25" customHeight="1"/>
    <row r="1378" ht="17.25" customHeight="1"/>
    <row r="1379" ht="17.25" customHeight="1"/>
    <row r="1380" ht="17.25" customHeight="1"/>
    <row r="1381" ht="17.25" customHeight="1"/>
    <row r="1382" ht="17.25" customHeight="1"/>
    <row r="1383" ht="17.25" customHeight="1"/>
    <row r="1384" ht="17.25" customHeight="1"/>
    <row r="1385" ht="17.25" customHeight="1"/>
    <row r="1386" ht="17.25" customHeight="1"/>
    <row r="1387" ht="17.25" customHeight="1"/>
    <row r="1388" ht="17.25" customHeight="1"/>
    <row r="1389" ht="17.25" customHeight="1"/>
    <row r="1390" ht="17.25" customHeight="1"/>
    <row r="1391" ht="17.25" customHeight="1"/>
    <row r="1392" ht="17.25" customHeight="1"/>
    <row r="1393" ht="17.25" customHeight="1"/>
    <row r="1394" ht="17.25" customHeight="1"/>
    <row r="1395" ht="17.25" customHeight="1"/>
    <row r="1396" ht="17.25" customHeight="1"/>
    <row r="1397" ht="17.25" customHeight="1"/>
    <row r="1398" ht="17.25" customHeight="1"/>
    <row r="1399" ht="17.25" customHeight="1"/>
    <row r="1400" ht="17.25" customHeight="1"/>
    <row r="1401" ht="17.25" customHeight="1"/>
    <row r="1402" ht="17.25" customHeight="1"/>
    <row r="1403" ht="17.25" customHeight="1"/>
    <row r="1404" ht="17.25" customHeight="1"/>
    <row r="1405" ht="17.25" customHeight="1"/>
    <row r="1406" ht="17.25" customHeight="1"/>
    <row r="1407" ht="17.25" customHeight="1"/>
    <row r="1408" ht="17.25" customHeight="1"/>
    <row r="1409" ht="17.25" customHeight="1"/>
    <row r="1410" ht="17.25" customHeight="1"/>
    <row r="1411" ht="17.25" customHeight="1"/>
    <row r="1412" ht="17.25" customHeight="1"/>
    <row r="1413" ht="17.25" customHeight="1"/>
    <row r="1414" ht="17.25" customHeight="1"/>
    <row r="1415" ht="17.25" customHeight="1"/>
    <row r="1416" ht="17.25" customHeight="1"/>
    <row r="1417" ht="17.25" customHeight="1"/>
    <row r="1418" ht="17.25" customHeight="1"/>
    <row r="1419" ht="17.25" customHeight="1"/>
    <row r="1420" ht="17.25" customHeight="1"/>
    <row r="1421" ht="17.25" customHeight="1"/>
    <row r="1422" ht="17.25" customHeight="1"/>
    <row r="1423" ht="17.25" customHeight="1"/>
    <row r="1424" ht="17.25" customHeight="1"/>
    <row r="1425" ht="17.25" customHeight="1"/>
    <row r="1426" ht="17.25" customHeight="1"/>
    <row r="1427" ht="17.25" customHeight="1"/>
    <row r="1428" ht="17.25" customHeight="1"/>
    <row r="1429" ht="17.25" customHeight="1"/>
    <row r="1430" ht="17.25" customHeight="1"/>
    <row r="1431" ht="17.25" customHeight="1"/>
    <row r="1432" ht="17.25" customHeight="1"/>
    <row r="1433" ht="17.25" customHeight="1"/>
    <row r="1434" ht="17.25" customHeight="1"/>
    <row r="1435" ht="17.25" customHeight="1"/>
    <row r="1436" ht="17.25" customHeight="1"/>
    <row r="1437" ht="17.25" customHeight="1"/>
    <row r="1438" ht="17.25" customHeight="1"/>
    <row r="1439" ht="17.25" customHeight="1"/>
    <row r="1440" ht="17.25" customHeight="1"/>
    <row r="1441" ht="17.25" customHeight="1"/>
    <row r="1442" ht="17.25" customHeight="1"/>
    <row r="1443" ht="17.25" customHeight="1"/>
    <row r="1444" ht="17.25" customHeight="1"/>
    <row r="1445" ht="17.25" customHeight="1"/>
    <row r="1446" ht="17.25" customHeight="1"/>
    <row r="1447" ht="17.25" customHeight="1"/>
    <row r="1448" ht="17.25" customHeight="1"/>
    <row r="1449" ht="17.25" customHeight="1"/>
    <row r="1450" ht="17.25" customHeight="1"/>
    <row r="1451" ht="17.25" customHeight="1"/>
    <row r="1452" ht="17.25" customHeight="1"/>
    <row r="1453" ht="17.25" customHeight="1"/>
    <row r="1454" ht="17.25" customHeight="1"/>
    <row r="1455" ht="17.25" customHeight="1"/>
    <row r="1456" ht="17.25" customHeight="1"/>
    <row r="1457" ht="17.25" customHeight="1"/>
    <row r="1458" ht="17.25" customHeight="1"/>
    <row r="1459" ht="17.25" customHeight="1"/>
    <row r="1460" ht="17.25" customHeight="1"/>
    <row r="1461" ht="17.25" customHeight="1"/>
    <row r="1462" ht="17.25" customHeight="1"/>
    <row r="1463" ht="17.25" customHeight="1"/>
    <row r="1464" ht="17.25" customHeight="1"/>
    <row r="1465" ht="17.25" customHeight="1"/>
    <row r="1466" ht="17.25" customHeight="1"/>
    <row r="1467" ht="17.25" customHeight="1"/>
    <row r="1468" ht="17.25" customHeight="1"/>
    <row r="1469" ht="17.25" customHeight="1"/>
    <row r="1470" ht="17.25" customHeight="1"/>
    <row r="1471" ht="17.25" customHeight="1"/>
    <row r="1472" ht="17.25" customHeight="1"/>
    <row r="1473" ht="17.25" customHeight="1"/>
    <row r="1474" ht="17.25" customHeight="1"/>
    <row r="1475" ht="17.25" customHeight="1"/>
    <row r="1476" ht="17.25" customHeight="1"/>
    <row r="1477" ht="17.25" customHeight="1"/>
    <row r="1478" ht="17.25" customHeight="1"/>
    <row r="1479" ht="17.25" customHeight="1"/>
    <row r="1480" ht="17.25" customHeight="1"/>
    <row r="1481" ht="17.25" customHeight="1"/>
    <row r="1482" ht="17.25" customHeight="1"/>
    <row r="1483" ht="17.25" customHeight="1"/>
    <row r="1484" ht="17.25" customHeight="1"/>
    <row r="1485" ht="17.25" customHeight="1"/>
    <row r="1486" ht="17.25" customHeight="1"/>
    <row r="1487" ht="17.25" customHeight="1"/>
    <row r="1488" ht="17.25" customHeight="1"/>
    <row r="1489" ht="17.25" customHeight="1"/>
    <row r="1490" ht="17.25" customHeight="1"/>
    <row r="1491" ht="17.25" customHeight="1"/>
    <row r="1492" ht="17.25" customHeight="1"/>
    <row r="1493" ht="17.25" customHeight="1"/>
    <row r="1494" ht="17.25" customHeight="1"/>
    <row r="1495" ht="17.25" customHeight="1"/>
    <row r="1496" ht="17.25" customHeight="1"/>
    <row r="1497" ht="17.25" customHeight="1"/>
    <row r="1498" ht="17.25" customHeight="1"/>
    <row r="1499" ht="17.25" customHeight="1"/>
    <row r="1500" ht="17.25" customHeight="1"/>
    <row r="1501" ht="17.25" customHeight="1"/>
    <row r="1502" ht="17.25" customHeight="1"/>
    <row r="1503" ht="17.25" customHeight="1"/>
    <row r="1504" ht="17.25" customHeight="1"/>
    <row r="1505" ht="17.25" customHeight="1"/>
    <row r="1506" ht="17.25" customHeight="1"/>
    <row r="1507" ht="17.25" customHeight="1"/>
    <row r="1508" ht="17.25" customHeight="1"/>
    <row r="1509" ht="17.25" customHeight="1"/>
    <row r="1510" ht="17.25" customHeight="1"/>
    <row r="1511" ht="17.25" customHeight="1"/>
    <row r="1512" ht="17.25" customHeight="1"/>
    <row r="1513" ht="17.25" customHeight="1"/>
    <row r="1514" ht="17.25" customHeight="1"/>
    <row r="1515" ht="17.25" customHeight="1"/>
    <row r="1516" ht="17.25" customHeight="1"/>
    <row r="1517" ht="17.25" customHeight="1"/>
    <row r="1518" ht="17.25" customHeight="1"/>
    <row r="1519" ht="17.25" customHeight="1"/>
    <row r="1520" ht="17.25" customHeight="1"/>
    <row r="1521" ht="17.25" customHeight="1"/>
    <row r="1522" ht="17.25" customHeight="1"/>
    <row r="1523" ht="17.25" customHeight="1"/>
    <row r="1524" ht="17.25" customHeight="1"/>
    <row r="1525" ht="17.25" customHeight="1"/>
    <row r="1526" ht="17.25" customHeight="1"/>
    <row r="1527" ht="17.25" customHeight="1"/>
    <row r="1528" ht="17.25" customHeight="1"/>
    <row r="1529" ht="17.25" customHeight="1"/>
    <row r="1530" ht="17.25" customHeight="1"/>
    <row r="1531" ht="17.25" customHeight="1"/>
    <row r="1532" ht="17.25" customHeight="1"/>
    <row r="1533" ht="17.25" customHeight="1"/>
    <row r="1534" ht="17.25" customHeight="1"/>
    <row r="1535" ht="17.25" customHeight="1"/>
    <row r="1536" ht="17.25" customHeight="1"/>
    <row r="1537" ht="17.25" customHeight="1"/>
    <row r="1538" ht="17.25" customHeight="1"/>
    <row r="1539" ht="17.25" customHeight="1"/>
    <row r="1540" ht="17.25" customHeight="1"/>
    <row r="1541" ht="17.25" customHeight="1"/>
    <row r="1542" ht="17.25" customHeight="1"/>
    <row r="1543" ht="17.25" customHeight="1"/>
    <row r="1544" ht="17.25" customHeight="1"/>
    <row r="1545" ht="17.25" customHeight="1"/>
    <row r="1546" ht="17.25" customHeight="1"/>
    <row r="1547" ht="17.25" customHeight="1"/>
    <row r="1548" ht="17.25" customHeight="1"/>
    <row r="1549" ht="17.25" customHeight="1"/>
    <row r="1550" ht="17.25" customHeight="1"/>
    <row r="1551" ht="17.25" customHeight="1"/>
    <row r="1552" ht="17.25" customHeight="1"/>
    <row r="1553" ht="17.25" customHeight="1"/>
    <row r="1554" ht="17.25" customHeight="1"/>
    <row r="1555" ht="17.25" customHeight="1"/>
    <row r="1556" ht="17.25" customHeight="1"/>
    <row r="1557" ht="17.25" customHeight="1"/>
    <row r="1558" ht="17.25" customHeight="1"/>
    <row r="1559" ht="17.25" customHeight="1"/>
    <row r="1560" ht="17.25" customHeight="1"/>
    <row r="1561" ht="17.25" customHeight="1"/>
    <row r="1562" ht="17.25" customHeight="1"/>
    <row r="1563" ht="17.25" customHeight="1"/>
    <row r="1564" ht="17.25" customHeight="1"/>
    <row r="1565" ht="17.25" customHeight="1"/>
    <row r="1566" ht="17.25" customHeight="1"/>
    <row r="1567" ht="17.25" customHeight="1"/>
    <row r="1568" ht="17.25" customHeight="1"/>
    <row r="1569" ht="17.25" customHeight="1"/>
    <row r="1570" ht="17.25" customHeight="1"/>
    <row r="1571" ht="17.25" customHeight="1"/>
    <row r="1572" ht="17.25" customHeight="1"/>
    <row r="1573" ht="17.25" customHeight="1"/>
    <row r="1574" ht="17.25" customHeight="1"/>
    <row r="1575" ht="17.25" customHeight="1"/>
    <row r="1576" ht="17.25" customHeight="1"/>
    <row r="1577" ht="17.25" customHeight="1"/>
    <row r="1578" ht="17.25" customHeight="1"/>
    <row r="1579" ht="17.25" customHeight="1"/>
    <row r="1580" ht="17.25" customHeight="1"/>
    <row r="1581" ht="17.25" customHeight="1"/>
    <row r="1582" ht="17.25" customHeight="1"/>
    <row r="1583" ht="17.25" customHeight="1"/>
    <row r="1584" ht="17.25" customHeight="1"/>
    <row r="1585" ht="17.25" customHeight="1"/>
    <row r="1586" ht="17.25" customHeight="1"/>
    <row r="1587" ht="17.25" customHeight="1"/>
    <row r="1588" ht="17.25" customHeight="1"/>
    <row r="1589" ht="17.25" customHeight="1"/>
    <row r="1590" ht="17.25" customHeight="1"/>
    <row r="1591" ht="17.25" customHeight="1"/>
    <row r="1592" ht="17.25" customHeight="1"/>
    <row r="1593" ht="17.25" customHeight="1"/>
    <row r="1594" ht="17.25" customHeight="1"/>
    <row r="1595" ht="17.25" customHeight="1"/>
    <row r="1596" ht="17.25" customHeight="1"/>
    <row r="1597" ht="17.25" customHeight="1"/>
    <row r="1598" ht="17.25" customHeight="1"/>
    <row r="1599" ht="17.25" customHeight="1"/>
    <row r="1600" ht="17.25" customHeight="1"/>
    <row r="1601" ht="17.25" customHeight="1"/>
    <row r="1602" ht="17.25" customHeight="1"/>
    <row r="1603" ht="17.25" customHeight="1"/>
    <row r="1604" ht="17.25" customHeight="1"/>
    <row r="1605" ht="17.25" customHeight="1"/>
    <row r="1606" ht="17.25" customHeight="1"/>
    <row r="1607" ht="17.25" customHeight="1"/>
    <row r="1608" ht="17.25" customHeight="1"/>
    <row r="1609" ht="17.25" customHeight="1"/>
    <row r="1610" ht="17.25" customHeight="1"/>
    <row r="1611" ht="17.25" customHeight="1"/>
    <row r="1612" ht="17.25" customHeight="1"/>
    <row r="1613" ht="17.25" customHeight="1"/>
    <row r="1614" ht="17.25" customHeight="1"/>
    <row r="1615" ht="17.25" customHeight="1"/>
    <row r="1616" ht="17.25" customHeight="1"/>
    <row r="1617" ht="17.25" customHeight="1"/>
    <row r="1618" ht="17.25" customHeight="1"/>
    <row r="1619" ht="17.25" customHeight="1"/>
    <row r="1620" ht="17.25" customHeight="1"/>
    <row r="1621" ht="17.25" customHeight="1"/>
    <row r="1622" ht="17.25" customHeight="1"/>
    <row r="1623" ht="17.25" customHeight="1"/>
    <row r="1624" ht="17.25" customHeight="1"/>
    <row r="1625" ht="17.25" customHeight="1"/>
    <row r="1626" ht="17.25" customHeight="1"/>
    <row r="1627" ht="17.25" customHeight="1"/>
    <row r="1628" ht="17.25" customHeight="1"/>
    <row r="1629" ht="17.25" customHeight="1"/>
    <row r="1630" ht="17.25" customHeight="1"/>
    <row r="1631" ht="17.25" customHeight="1"/>
    <row r="1632" ht="17.25" customHeight="1"/>
    <row r="1633" ht="17.25" customHeight="1"/>
    <row r="1634" ht="17.25" customHeight="1"/>
    <row r="1635" ht="17.25" customHeight="1"/>
    <row r="1636" ht="17.25" customHeight="1"/>
    <row r="1637" ht="17.25" customHeight="1"/>
    <row r="1638" ht="17.25" customHeight="1"/>
    <row r="1639" ht="17.25" customHeight="1"/>
    <row r="1640" ht="17.25" customHeight="1"/>
    <row r="1641" ht="17.25" customHeight="1"/>
    <row r="1642" ht="17.25" customHeight="1"/>
    <row r="1643" ht="17.25" customHeight="1"/>
    <row r="1644" ht="17.25" customHeight="1"/>
    <row r="1645" ht="17.25" customHeight="1"/>
    <row r="1646" ht="17.25" customHeight="1"/>
    <row r="1647" ht="17.25" customHeight="1"/>
    <row r="1648" ht="17.25" customHeight="1"/>
    <row r="1649" ht="17.25" customHeight="1"/>
    <row r="1650" ht="17.25" customHeight="1"/>
    <row r="1651" ht="17.25" customHeight="1"/>
    <row r="1652" ht="17.25" customHeight="1"/>
    <row r="1653" ht="17.25" customHeight="1"/>
    <row r="1654" ht="17.25" customHeight="1"/>
    <row r="1655" ht="17.25" customHeight="1"/>
    <row r="1656" ht="17.25" customHeight="1"/>
    <row r="1657" ht="17.25" customHeight="1"/>
    <row r="1658" ht="17.25" customHeight="1"/>
    <row r="1659" ht="17.25" customHeight="1"/>
    <row r="1660" ht="17.25" customHeight="1"/>
    <row r="1661" ht="17.25" customHeight="1"/>
    <row r="1662" ht="17.25" customHeight="1"/>
    <row r="1663" ht="17.25" customHeight="1"/>
    <row r="1664" ht="17.25" customHeight="1"/>
    <row r="1665" ht="17.25" customHeight="1"/>
    <row r="1666" ht="17.25" customHeight="1"/>
    <row r="1667" ht="17.25" customHeight="1"/>
    <row r="1668" ht="17.25" customHeight="1"/>
    <row r="1669" ht="17.25" customHeight="1"/>
    <row r="1670" ht="17.25" customHeight="1"/>
    <row r="1671" ht="17.25" customHeight="1"/>
    <row r="1672" ht="17.25" customHeight="1"/>
    <row r="1673" ht="17.25" customHeight="1"/>
    <row r="1674" ht="17.25" customHeight="1"/>
    <row r="1675" ht="17.25" customHeight="1"/>
    <row r="1676" ht="17.25" customHeight="1"/>
    <row r="1677" ht="17.25" customHeight="1"/>
    <row r="1678" ht="17.25" customHeight="1"/>
    <row r="1679" ht="17.25" customHeight="1"/>
    <row r="1680" ht="17.25" customHeight="1"/>
    <row r="1681" ht="17.25" customHeight="1"/>
    <row r="1682" ht="17.25" customHeight="1"/>
    <row r="1683" ht="17.25" customHeight="1"/>
    <row r="1684" ht="17.25" customHeight="1"/>
    <row r="1685" ht="17.25" customHeight="1"/>
    <row r="1686" ht="17.25" customHeight="1"/>
    <row r="1687" ht="17.25" customHeight="1"/>
    <row r="1688" ht="17.25" customHeight="1"/>
    <row r="1689" ht="17.25" customHeight="1"/>
    <row r="1690" ht="17.25" customHeight="1"/>
    <row r="1691" ht="17.25" customHeight="1"/>
    <row r="1692" ht="17.25" customHeight="1"/>
    <row r="1693" ht="17.25" customHeight="1"/>
    <row r="1694" ht="17.25" customHeight="1"/>
    <row r="1695" ht="17.25" customHeight="1"/>
    <row r="1696" ht="17.25" customHeight="1"/>
    <row r="1697" ht="17.25" customHeight="1"/>
    <row r="1698" ht="17.25" customHeight="1"/>
    <row r="1699" ht="17.25" customHeight="1"/>
    <row r="1700" ht="17.25" customHeight="1"/>
    <row r="1701" ht="17.25" customHeight="1"/>
    <row r="1702" ht="17.25" customHeight="1"/>
    <row r="1703" ht="17.25" customHeight="1"/>
    <row r="1704" ht="17.25" customHeight="1"/>
    <row r="1705" ht="17.25" customHeight="1"/>
    <row r="1706" ht="17.25" customHeight="1"/>
    <row r="1707" ht="17.25" customHeight="1"/>
    <row r="1708" ht="17.25" customHeight="1"/>
    <row r="1709" ht="17.25" customHeight="1"/>
    <row r="1710" ht="17.25" customHeight="1"/>
    <row r="1711" ht="17.25" customHeight="1"/>
    <row r="1712" ht="17.25" customHeight="1"/>
    <row r="1713" ht="17.25" customHeight="1"/>
    <row r="1714" ht="17.25" customHeight="1"/>
    <row r="1715" ht="17.25" customHeight="1"/>
    <row r="1716" ht="17.25" customHeight="1"/>
    <row r="1717" ht="17.25" customHeight="1"/>
    <row r="1718" ht="17.25" customHeight="1"/>
    <row r="1719" ht="17.25" customHeight="1"/>
    <row r="1720" ht="17.25" customHeight="1"/>
    <row r="1721" ht="17.25" customHeight="1"/>
    <row r="1722" ht="17.25" customHeight="1"/>
    <row r="1723" ht="17.25" customHeight="1"/>
    <row r="1724" ht="17.25" customHeight="1"/>
    <row r="1725" ht="17.25" customHeight="1"/>
    <row r="1726" ht="17.25" customHeight="1"/>
    <row r="1727" ht="17.25" customHeight="1"/>
    <row r="1728" ht="17.25" customHeight="1"/>
    <row r="1729" ht="17.25" customHeight="1"/>
    <row r="1730" ht="17.25" customHeight="1"/>
    <row r="1731" ht="17.25" customHeight="1"/>
    <row r="1732" ht="17.25" customHeight="1"/>
    <row r="1733" ht="17.25" customHeight="1"/>
    <row r="1734" ht="17.25" customHeight="1"/>
    <row r="1735" ht="17.25" customHeight="1"/>
    <row r="1736" ht="17.25" customHeight="1"/>
    <row r="1737" ht="17.25" customHeight="1"/>
    <row r="1738" ht="17.25" customHeight="1"/>
    <row r="1739" ht="17.25" customHeight="1"/>
    <row r="1740" ht="17.25" customHeight="1"/>
    <row r="1741" ht="17.25" customHeight="1"/>
    <row r="1742" ht="17.25" customHeight="1"/>
    <row r="1743" ht="17.25" customHeight="1"/>
    <row r="1744" ht="17.25" customHeight="1"/>
    <row r="1745" ht="17.25" customHeight="1"/>
    <row r="1746" ht="17.25" customHeight="1"/>
    <row r="1747" ht="17.25" customHeight="1"/>
    <row r="1748" ht="17.25" customHeight="1"/>
    <row r="1749" ht="17.25" customHeight="1"/>
    <row r="1750" ht="17.25" customHeight="1"/>
    <row r="1751" ht="17.25" customHeight="1"/>
    <row r="1752" ht="17.25" customHeight="1"/>
    <row r="1753" ht="17.25" customHeight="1"/>
    <row r="1754" ht="17.25" customHeight="1"/>
    <row r="1755" ht="17.25" customHeight="1"/>
    <row r="1756" ht="17.25" customHeight="1"/>
    <row r="1757" ht="17.25" customHeight="1"/>
    <row r="1758" ht="17.25" customHeight="1"/>
    <row r="1759" ht="17.25" customHeight="1"/>
    <row r="1760" ht="17.25" customHeight="1"/>
    <row r="1761" ht="17.25" customHeight="1"/>
    <row r="1762" ht="17.25" customHeight="1"/>
    <row r="1763" ht="17.25" customHeight="1"/>
    <row r="1764" ht="17.25" customHeight="1"/>
    <row r="1765" ht="17.25" customHeight="1"/>
    <row r="1766" ht="17.25" customHeight="1"/>
    <row r="1767" ht="17.25" customHeight="1"/>
    <row r="1768" ht="17.25" customHeight="1"/>
    <row r="1769" ht="17.25" customHeight="1"/>
    <row r="1770" ht="17.25" customHeight="1"/>
    <row r="1771" ht="17.25" customHeight="1"/>
    <row r="1772" ht="17.25" customHeight="1"/>
    <row r="1773" ht="17.25" customHeight="1"/>
    <row r="1774" ht="17.25" customHeight="1"/>
    <row r="1775" ht="17.25" customHeight="1"/>
    <row r="1776" ht="17.25" customHeight="1"/>
    <row r="1777" ht="17.25" customHeight="1"/>
    <row r="1778" ht="17.25" customHeight="1"/>
    <row r="1779" ht="17.25" customHeight="1"/>
    <row r="1780" ht="17.25" customHeight="1"/>
    <row r="1781" ht="17.25" customHeight="1"/>
    <row r="1782" ht="17.25" customHeight="1"/>
    <row r="1783" ht="17.25" customHeight="1"/>
    <row r="1784" ht="17.25" customHeight="1"/>
    <row r="1785" ht="17.25" customHeight="1"/>
    <row r="1786" ht="17.25" customHeight="1"/>
    <row r="1787" ht="17.25" customHeight="1"/>
    <row r="1788" ht="17.25" customHeight="1"/>
    <row r="1789" ht="17.25" customHeight="1"/>
    <row r="1790" ht="17.25" customHeight="1"/>
    <row r="1791" ht="17.25" customHeight="1"/>
    <row r="1792" ht="17.25" customHeight="1"/>
    <row r="1793" ht="17.25" customHeight="1"/>
    <row r="1794" ht="17.25" customHeight="1"/>
    <row r="1795" ht="17.25" customHeight="1"/>
    <row r="1796" ht="17.25" customHeight="1"/>
    <row r="1797" ht="17.25" customHeight="1"/>
    <row r="1798" ht="17.25" customHeight="1"/>
    <row r="1799" ht="17.25" customHeight="1"/>
    <row r="1800" ht="17.25" customHeight="1"/>
    <row r="1801" ht="17.25" customHeight="1"/>
    <row r="1802" ht="17.25" customHeight="1"/>
    <row r="1803" ht="17.25" customHeight="1"/>
    <row r="1804" ht="17.25" customHeight="1"/>
    <row r="1805" ht="17.25" customHeight="1"/>
    <row r="1806" ht="17.25" customHeight="1"/>
    <row r="1807" ht="17.25" customHeight="1"/>
    <row r="1808" ht="17.25" customHeight="1"/>
    <row r="1809" ht="17.25" customHeight="1"/>
    <row r="1810" ht="17.25" customHeight="1"/>
    <row r="1811" ht="17.25" customHeight="1"/>
    <row r="1812" ht="17.25" customHeight="1"/>
    <row r="1813" ht="17.25" customHeight="1"/>
    <row r="1814" ht="17.25" customHeight="1"/>
    <row r="1815" ht="17.25" customHeight="1"/>
    <row r="1816" ht="17.25" customHeight="1"/>
    <row r="1817" ht="17.25" customHeight="1"/>
    <row r="1818" ht="17.25" customHeight="1"/>
    <row r="1819" ht="17.25" customHeight="1"/>
    <row r="1820" ht="17.25" customHeight="1"/>
    <row r="1821" ht="17.25" customHeight="1"/>
    <row r="1822" ht="17.25" customHeight="1"/>
    <row r="1823" ht="17.25" customHeight="1"/>
    <row r="1824" ht="17.25" customHeight="1"/>
    <row r="1825" ht="17.25" customHeight="1"/>
    <row r="1826" ht="17.25" customHeight="1"/>
    <row r="1827" ht="17.25" customHeight="1"/>
    <row r="1828" ht="17.25" customHeight="1"/>
    <row r="1829" ht="17.25" customHeight="1"/>
    <row r="1830" ht="17.25" customHeight="1"/>
    <row r="1831" ht="17.25" customHeight="1"/>
    <row r="1832" ht="17.25" customHeight="1"/>
    <row r="1833" ht="17.25" customHeight="1"/>
    <row r="1834" ht="17.25" customHeight="1"/>
    <row r="1835" ht="17.25" customHeight="1"/>
    <row r="1836" ht="17.25" customHeight="1"/>
    <row r="1837" ht="17.25" customHeight="1"/>
    <row r="1838" ht="17.25" customHeight="1"/>
    <row r="1839" ht="17.25" customHeight="1"/>
    <row r="1840" ht="17.25" customHeight="1"/>
    <row r="1841" ht="17.25" customHeight="1"/>
    <row r="1842" ht="17.25" customHeight="1"/>
    <row r="1843" ht="17.25" customHeight="1"/>
    <row r="1844" ht="17.25" customHeight="1"/>
    <row r="1845" ht="17.25" customHeight="1"/>
    <row r="1846" ht="17.25" customHeight="1"/>
    <row r="1847" ht="17.25" customHeight="1"/>
    <row r="1848" ht="17.25" customHeight="1"/>
    <row r="1849" ht="17.25" customHeight="1"/>
    <row r="1850" ht="17.25" customHeight="1"/>
    <row r="1851" ht="17.25" customHeight="1"/>
    <row r="1852" ht="17.25" customHeight="1"/>
    <row r="1853" ht="17.25" customHeight="1"/>
    <row r="1854" ht="17.25" customHeight="1"/>
    <row r="1855" ht="17.25" customHeight="1"/>
    <row r="1856" ht="17.25" customHeight="1"/>
    <row r="1857" ht="17.25" customHeight="1"/>
    <row r="1858" ht="17.25" customHeight="1"/>
    <row r="1859" ht="17.25" customHeight="1"/>
    <row r="1860" ht="17.25" customHeight="1"/>
    <row r="1861" ht="17.25" customHeight="1"/>
    <row r="1862" ht="17.25" customHeight="1"/>
    <row r="1863" ht="17.25" customHeight="1"/>
    <row r="1864" ht="17.25" customHeight="1"/>
    <row r="1865" ht="17.25" customHeight="1"/>
    <row r="1866" ht="17.25" customHeight="1"/>
    <row r="1867" ht="17.25" customHeight="1"/>
    <row r="1868" ht="17.25" customHeight="1"/>
    <row r="1869" ht="17.25" customHeight="1"/>
    <row r="1870" ht="17.25" customHeight="1"/>
    <row r="1871" ht="17.25" customHeight="1"/>
    <row r="1872" ht="17.25" customHeight="1"/>
    <row r="1873" ht="17.25" customHeight="1"/>
    <row r="1874" ht="17.25" customHeight="1"/>
    <row r="1875" ht="17.25" customHeight="1"/>
    <row r="1876" ht="17.25" customHeight="1"/>
    <row r="1877" ht="17.25" customHeight="1"/>
    <row r="1878" ht="17.25" customHeight="1"/>
    <row r="1879" ht="17.25" customHeight="1"/>
    <row r="1880" ht="17.25" customHeight="1"/>
    <row r="1881" ht="17.25" customHeight="1"/>
    <row r="1882" ht="17.25" customHeight="1"/>
    <row r="1883" ht="17.25" customHeight="1"/>
    <row r="1884" ht="17.25" customHeight="1"/>
    <row r="1885" ht="17.25" customHeight="1"/>
    <row r="1886" ht="17.25" customHeight="1"/>
    <row r="1887" ht="17.25" customHeight="1"/>
    <row r="1888" ht="17.25" customHeight="1"/>
    <row r="1889" ht="17.25" customHeight="1"/>
    <row r="1890" ht="17.25" customHeight="1"/>
    <row r="1891" ht="17.25" customHeight="1"/>
    <row r="1892" ht="17.25" customHeight="1"/>
    <row r="1893" ht="17.25" customHeight="1"/>
    <row r="1894" ht="17.25" customHeight="1"/>
    <row r="1895" ht="17.25" customHeight="1"/>
    <row r="1896" ht="17.25" customHeight="1"/>
    <row r="1897" ht="17.25" customHeight="1"/>
    <row r="1898" ht="17.25" customHeight="1"/>
    <row r="1899" ht="17.25" customHeight="1"/>
    <row r="1900" ht="17.25" customHeight="1"/>
    <row r="1901" ht="17.25" customHeight="1"/>
    <row r="1902" ht="17.25" customHeight="1"/>
    <row r="1903" ht="17.25" customHeight="1"/>
    <row r="1904" ht="17.25" customHeight="1"/>
    <row r="1905" ht="17.25" customHeight="1"/>
    <row r="1906" ht="17.25" customHeight="1"/>
    <row r="1907" ht="17.25" customHeight="1"/>
    <row r="1908" ht="17.25" customHeight="1"/>
    <row r="1909" ht="17.25" customHeight="1"/>
    <row r="1910" ht="17.25" customHeight="1"/>
    <row r="1911" ht="17.25" customHeight="1"/>
    <row r="1912" ht="17.25" customHeight="1"/>
    <row r="1913" ht="17.25" customHeight="1"/>
    <row r="1914" ht="17.25" customHeight="1"/>
    <row r="1915" ht="17.25" customHeight="1"/>
    <row r="1916" ht="17.25" customHeight="1"/>
    <row r="1917" ht="17.25" customHeight="1"/>
    <row r="1918" ht="17.25" customHeight="1"/>
    <row r="1919" ht="17.25" customHeight="1"/>
    <row r="1920" ht="17.25" customHeight="1"/>
    <row r="1921" ht="17.25" customHeight="1"/>
    <row r="1922" ht="17.25" customHeight="1"/>
    <row r="1923" ht="17.25" customHeight="1"/>
    <row r="1924" ht="17.25" customHeight="1"/>
    <row r="1925" ht="17.25" customHeight="1"/>
    <row r="1926" ht="17.25" customHeight="1"/>
    <row r="1927" ht="17.25" customHeight="1"/>
    <row r="1928" ht="17.25" customHeight="1"/>
    <row r="1929" ht="17.25" customHeight="1"/>
    <row r="1930" ht="17.25" customHeight="1"/>
    <row r="1931" ht="17.25" customHeight="1"/>
    <row r="1932" ht="17.25" customHeight="1"/>
    <row r="1933" ht="17.25" customHeight="1"/>
    <row r="1934" ht="17.25" customHeight="1"/>
    <row r="1935" ht="17.25" customHeight="1"/>
    <row r="1936" ht="17.25" customHeight="1"/>
    <row r="1937" ht="17.25" customHeight="1"/>
    <row r="1938" ht="17.25" customHeight="1"/>
    <row r="1939" ht="17.25" customHeight="1"/>
    <row r="1940" ht="17.25" customHeight="1"/>
    <row r="1941" ht="17.25" customHeight="1"/>
    <row r="1942" ht="17.25" customHeight="1"/>
    <row r="1943" ht="17.25" customHeight="1"/>
    <row r="1944" ht="17.25" customHeight="1"/>
    <row r="1945" ht="17.25" customHeight="1"/>
    <row r="1946" ht="17.25" customHeight="1"/>
    <row r="1947" ht="17.25" customHeight="1"/>
    <row r="1948" ht="17.25" customHeight="1"/>
    <row r="1949" ht="17.25" customHeight="1"/>
    <row r="1950" ht="17.25" customHeight="1"/>
    <row r="1951" ht="17.25" customHeight="1"/>
    <row r="1952" ht="17.25" customHeight="1"/>
    <row r="1953" ht="17.25" customHeight="1"/>
    <row r="1954" ht="17.25" customHeight="1"/>
    <row r="1955" ht="17.25" customHeight="1"/>
    <row r="1956" ht="17.25" customHeight="1"/>
    <row r="1957" ht="17.25" customHeight="1"/>
    <row r="1958" ht="17.25" customHeight="1"/>
    <row r="1959" ht="17.25" customHeight="1"/>
    <row r="1960" ht="17.25" customHeight="1"/>
    <row r="1961" ht="17.25" customHeight="1"/>
    <row r="1962" ht="17.25" customHeight="1"/>
    <row r="1963" ht="17.25" customHeight="1"/>
    <row r="1964" ht="17.25" customHeight="1"/>
    <row r="1965" ht="17.25" customHeight="1"/>
    <row r="1966" ht="17.25" customHeight="1"/>
    <row r="1967" ht="17.25" customHeight="1"/>
    <row r="1968" ht="17.25" customHeight="1"/>
    <row r="1969" ht="17.25" customHeight="1"/>
    <row r="1970" ht="17.25" customHeight="1"/>
    <row r="1971" ht="17.25" customHeight="1"/>
    <row r="1972" ht="17.25" customHeight="1"/>
    <row r="1973" ht="17.25" customHeight="1"/>
    <row r="1974" ht="17.25" customHeight="1"/>
    <row r="1975" ht="17.25" customHeight="1"/>
    <row r="1976" ht="17.25" customHeight="1"/>
    <row r="1977" ht="17.25" customHeight="1"/>
    <row r="1978" ht="17.25" customHeight="1"/>
    <row r="1979" ht="17.25" customHeight="1"/>
    <row r="1980" ht="17.25" customHeight="1"/>
    <row r="1981" ht="17.25" customHeight="1"/>
    <row r="1982" ht="17.25" customHeight="1"/>
    <row r="1983" ht="17.25" customHeight="1"/>
    <row r="1984" ht="17.25" customHeight="1"/>
    <row r="1985" ht="17.25" customHeight="1"/>
    <row r="1986" ht="17.25" customHeight="1"/>
    <row r="1987" ht="17.25" customHeight="1"/>
    <row r="1988" ht="17.25" customHeight="1"/>
    <row r="1989" ht="17.25" customHeight="1"/>
    <row r="1990" ht="17.25" customHeight="1"/>
    <row r="1991" ht="17.25" customHeight="1"/>
    <row r="1992" ht="17.25" customHeight="1"/>
    <row r="1993" ht="17.25" customHeight="1"/>
    <row r="1994" ht="17.25" customHeight="1"/>
    <row r="1995" ht="17.25" customHeight="1"/>
    <row r="1996" ht="17.25" customHeight="1"/>
    <row r="1997" ht="17.25" customHeight="1"/>
    <row r="1998" ht="17.25" customHeight="1"/>
    <row r="1999" ht="17.25" customHeight="1"/>
    <row r="2000" ht="17.25" customHeight="1"/>
    <row r="2001" ht="17.25" customHeight="1"/>
    <row r="2002" ht="17.25" customHeight="1"/>
    <row r="2003" ht="17.25" customHeight="1"/>
    <row r="2004" ht="17.25" customHeight="1"/>
    <row r="2005" ht="17.25" customHeight="1"/>
    <row r="2006" ht="17.25" customHeight="1"/>
    <row r="2007" ht="17.25" customHeight="1"/>
    <row r="2008" ht="17.25" customHeight="1"/>
    <row r="2009" ht="17.25" customHeight="1"/>
    <row r="2010" ht="17.25" customHeight="1"/>
    <row r="2011" ht="17.25" customHeight="1"/>
    <row r="2012" ht="17.25" customHeight="1"/>
    <row r="2013" ht="17.25" customHeight="1"/>
    <row r="2014" ht="17.25" customHeight="1"/>
    <row r="2015" ht="17.25" customHeight="1"/>
    <row r="2016" ht="17.25" customHeight="1"/>
    <row r="2017" ht="17.25" customHeight="1"/>
    <row r="2018" ht="17.25" customHeight="1"/>
    <row r="2019" ht="17.25" customHeight="1"/>
    <row r="2020" ht="17.25" customHeight="1"/>
    <row r="2021" ht="17.25" customHeight="1"/>
    <row r="2022" ht="17.25" customHeight="1"/>
    <row r="2023" ht="17.25" customHeight="1"/>
    <row r="2024" ht="17.25" customHeight="1"/>
    <row r="2025" ht="17.25" customHeight="1"/>
    <row r="2026" ht="17.25" customHeight="1"/>
    <row r="2027" ht="17.25" customHeight="1"/>
    <row r="2028" ht="17.25" customHeight="1"/>
    <row r="2029" ht="17.25" customHeight="1"/>
    <row r="2030" ht="17.25" customHeight="1"/>
    <row r="2031" ht="17.25" customHeight="1"/>
    <row r="2032" ht="17.25" customHeight="1"/>
    <row r="2033" ht="17.25" customHeight="1"/>
    <row r="2034" ht="17.25" customHeight="1"/>
    <row r="2035" ht="17.25" customHeight="1"/>
    <row r="2036" ht="17.25" customHeight="1"/>
    <row r="2037" ht="17.25" customHeight="1"/>
    <row r="2038" ht="17.25" customHeight="1"/>
    <row r="2039" ht="17.25" customHeight="1"/>
    <row r="2040" ht="17.25" customHeight="1"/>
    <row r="2041" ht="17.25" customHeight="1"/>
    <row r="2042" ht="17.25" customHeight="1"/>
    <row r="2043" ht="17.25" customHeight="1"/>
    <row r="2044" ht="17.25" customHeight="1"/>
    <row r="2045" ht="17.25" customHeight="1"/>
    <row r="2046" ht="17.25" customHeight="1"/>
    <row r="2047" ht="17.25" customHeight="1"/>
    <row r="2048" ht="17.25" customHeight="1"/>
    <row r="2049" ht="17.25" customHeight="1"/>
    <row r="2050" ht="17.25" customHeight="1"/>
    <row r="2051" ht="17.25" customHeight="1"/>
    <row r="2052" ht="17.25" customHeight="1"/>
    <row r="2053" ht="17.25" customHeight="1"/>
    <row r="2054" ht="17.25" customHeight="1"/>
    <row r="2055" ht="17.25" customHeight="1"/>
    <row r="2056" ht="17.25" customHeight="1"/>
    <row r="2057" ht="17.25" customHeight="1"/>
    <row r="2058" ht="17.25" customHeight="1"/>
    <row r="2059" ht="17.25" customHeight="1"/>
    <row r="2060" ht="17.25" customHeight="1"/>
    <row r="2061" ht="17.25" customHeight="1"/>
    <row r="2062" ht="17.25" customHeight="1"/>
    <row r="2063" ht="17.25" customHeight="1"/>
    <row r="2064" ht="17.25" customHeight="1"/>
    <row r="2065" ht="17.25" customHeight="1"/>
    <row r="2066" ht="17.25" customHeight="1"/>
    <row r="2067" ht="17.25" customHeight="1"/>
    <row r="2068" ht="17.25" customHeight="1"/>
    <row r="2069" ht="17.25" customHeight="1"/>
    <row r="2070" ht="17.25" customHeight="1"/>
    <row r="2071" ht="17.25" customHeight="1"/>
    <row r="2072" ht="17.25" customHeight="1"/>
    <row r="2073" ht="17.25" customHeight="1"/>
    <row r="2074" ht="17.25" customHeight="1"/>
    <row r="2075" ht="17.25" customHeight="1"/>
    <row r="2076" ht="17.25" customHeight="1"/>
    <row r="2077" ht="17.25" customHeight="1"/>
    <row r="2078" ht="17.25" customHeight="1"/>
    <row r="2079" ht="17.25" customHeight="1"/>
    <row r="2080" ht="17.25" customHeight="1"/>
    <row r="2081" ht="17.25" customHeight="1"/>
    <row r="2082" ht="17.25" customHeight="1"/>
    <row r="2083" ht="17.25" customHeight="1"/>
    <row r="2084" ht="17.25" customHeight="1"/>
    <row r="2085" ht="17.25" customHeight="1"/>
    <row r="2086" ht="17.25" customHeight="1"/>
    <row r="2087" ht="17.25" customHeight="1"/>
    <row r="2088" ht="17.25" customHeight="1"/>
    <row r="2089" ht="17.25" customHeight="1"/>
    <row r="2090" ht="17.25" customHeight="1"/>
    <row r="2091" ht="17.25" customHeight="1"/>
    <row r="2092" ht="17.25" customHeight="1"/>
    <row r="2093" ht="17.25" customHeight="1"/>
    <row r="2094" ht="17.25" customHeight="1"/>
    <row r="2095" ht="17.25" customHeight="1"/>
    <row r="2096" ht="17.25" customHeight="1"/>
    <row r="2097" ht="17.25" customHeight="1"/>
    <row r="2098" ht="17.25" customHeight="1"/>
    <row r="2099" ht="17.25" customHeight="1"/>
    <row r="2100" ht="17.25" customHeight="1"/>
    <row r="2101" ht="17.25" customHeight="1"/>
    <row r="2102" ht="17.25" customHeight="1"/>
    <row r="2103" ht="17.25" customHeight="1"/>
    <row r="2104" ht="17.25" customHeight="1"/>
    <row r="2105" ht="17.25" customHeight="1"/>
    <row r="2106" ht="17.25" customHeight="1"/>
    <row r="2107" ht="17.25" customHeight="1"/>
    <row r="2108" ht="17.25" customHeight="1"/>
    <row r="2109" ht="17.25" customHeight="1"/>
    <row r="2110" ht="17.25" customHeight="1"/>
    <row r="2111" ht="17.25" customHeight="1"/>
    <row r="2112" ht="17.25" customHeight="1"/>
    <row r="2113" ht="17.25" customHeight="1"/>
    <row r="2114" ht="17.25" customHeight="1"/>
    <row r="2115" ht="17.25" customHeight="1"/>
    <row r="2116" ht="17.25" customHeight="1"/>
    <row r="2117" ht="17.25" customHeight="1"/>
    <row r="2118" ht="17.25" customHeight="1"/>
    <row r="2119" ht="17.25" customHeight="1"/>
    <row r="2120" ht="17.25" customHeight="1"/>
    <row r="2121" ht="17.25" customHeight="1"/>
    <row r="2122" ht="17.25" customHeight="1"/>
    <row r="2123" ht="17.25" customHeight="1"/>
    <row r="2124" ht="17.25" customHeight="1"/>
    <row r="2125" ht="17.25" customHeight="1"/>
    <row r="2126" ht="17.25" customHeight="1"/>
    <row r="2127" ht="17.25" customHeight="1"/>
    <row r="2128" ht="17.25" customHeight="1"/>
    <row r="2129" ht="17.25" customHeight="1"/>
    <row r="2130" ht="17.25" customHeight="1"/>
    <row r="2131" ht="17.25" customHeight="1"/>
    <row r="2132" ht="17.25" customHeight="1"/>
    <row r="2133" ht="17.25" customHeight="1"/>
    <row r="2134" ht="17.25" customHeight="1"/>
    <row r="2135" ht="17.25" customHeight="1"/>
    <row r="2136" ht="17.25" customHeight="1"/>
    <row r="2137" ht="17.25" customHeight="1"/>
    <row r="2138" ht="17.25" customHeight="1"/>
    <row r="2139" ht="17.25" customHeight="1"/>
    <row r="2140" ht="17.25" customHeight="1"/>
    <row r="2141" ht="17.25" customHeight="1"/>
    <row r="2142" ht="17.25" customHeight="1"/>
    <row r="2143" ht="17.25" customHeight="1"/>
    <row r="2144" ht="17.25" customHeight="1"/>
    <row r="2145" ht="17.25" customHeight="1"/>
    <row r="2146" ht="17.25" customHeight="1"/>
    <row r="2147" ht="17.25" customHeight="1"/>
    <row r="2148" ht="17.25" customHeight="1"/>
    <row r="2149" ht="17.25" customHeight="1"/>
    <row r="2150" ht="17.25" customHeight="1"/>
    <row r="2151" ht="17.25" customHeight="1"/>
    <row r="2152" ht="17.25" customHeight="1"/>
    <row r="2153" ht="17.25" customHeight="1"/>
    <row r="2154" ht="17.25" customHeight="1"/>
    <row r="2155" ht="17.25" customHeight="1"/>
    <row r="2156" ht="17.25" customHeight="1"/>
    <row r="2157" ht="17.25" customHeight="1"/>
    <row r="2158" ht="17.25" customHeight="1"/>
    <row r="2159" ht="17.25" customHeight="1"/>
    <row r="2160" ht="17.25" customHeight="1"/>
    <row r="2161" ht="17.25" customHeight="1"/>
    <row r="2162" ht="17.25" customHeight="1"/>
    <row r="2163" ht="17.25" customHeight="1"/>
    <row r="2164" ht="17.25" customHeight="1"/>
    <row r="2165" ht="17.25" customHeight="1"/>
    <row r="2166" ht="17.25" customHeight="1"/>
    <row r="2167" ht="17.25" customHeight="1"/>
    <row r="2168" ht="17.25" customHeight="1"/>
    <row r="2169" ht="17.25" customHeight="1"/>
    <row r="2170" ht="17.25" customHeight="1"/>
    <row r="2171" ht="17.25" customHeight="1"/>
    <row r="2172" ht="17.25" customHeight="1"/>
    <row r="2173" ht="17.25" customHeight="1"/>
    <row r="2174" ht="17.25" customHeight="1"/>
    <row r="2175" ht="17.25" customHeight="1"/>
    <row r="2176" ht="17.25" customHeight="1"/>
    <row r="2177" ht="17.25" customHeight="1"/>
    <row r="2178" ht="17.25" customHeight="1"/>
    <row r="2179" ht="17.25" customHeight="1"/>
    <row r="2180" ht="17.25" customHeight="1"/>
    <row r="2181" ht="17.25" customHeight="1"/>
    <row r="2182" ht="17.25" customHeight="1"/>
    <row r="2183" ht="17.25" customHeight="1"/>
    <row r="2184" ht="17.25" customHeight="1"/>
    <row r="2185" ht="17.25" customHeight="1"/>
    <row r="2186" ht="17.25" customHeight="1"/>
    <row r="2187" ht="17.25" customHeight="1"/>
    <row r="2188" ht="17.25" customHeight="1"/>
    <row r="2189" ht="17.25" customHeight="1"/>
    <row r="2190" ht="17.25" customHeight="1"/>
    <row r="2191" ht="17.25" customHeight="1"/>
    <row r="2192" ht="17.25" customHeight="1"/>
    <row r="2193" ht="17.25" customHeight="1"/>
    <row r="2194" ht="17.25" customHeight="1"/>
    <row r="2195" ht="17.25" customHeight="1"/>
    <row r="2196" ht="17.25" customHeight="1"/>
    <row r="2197" ht="17.25" customHeight="1"/>
    <row r="2198" ht="17.25" customHeight="1"/>
    <row r="2199" ht="17.25" customHeight="1"/>
    <row r="2200" ht="17.25" customHeight="1"/>
    <row r="2201" ht="17.25" customHeight="1"/>
    <row r="2202" ht="17.25" customHeight="1"/>
    <row r="2203" ht="17.25" customHeight="1"/>
    <row r="2204" ht="17.25" customHeight="1"/>
    <row r="2205" ht="17.25" customHeight="1"/>
    <row r="2206" ht="17.25" customHeight="1"/>
    <row r="2207" ht="17.25" customHeight="1"/>
    <row r="2208" ht="17.25" customHeight="1"/>
    <row r="2209" ht="17.25" customHeight="1"/>
    <row r="2210" ht="17.25" customHeight="1"/>
    <row r="2211" ht="17.25" customHeight="1"/>
    <row r="2212" ht="17.25" customHeight="1"/>
    <row r="2213" ht="17.25" customHeight="1"/>
    <row r="2214" ht="17.25" customHeight="1"/>
    <row r="2215" ht="17.25" customHeight="1"/>
    <row r="2216" ht="17.25" customHeight="1"/>
    <row r="2217" ht="17.25" customHeight="1"/>
    <row r="2218" ht="17.25" customHeight="1"/>
    <row r="2219" ht="17.25" customHeight="1"/>
    <row r="2220" ht="17.25" customHeight="1"/>
    <row r="2221" ht="17.25" customHeight="1"/>
    <row r="2222" ht="17.25" customHeight="1"/>
    <row r="2223" ht="17.25" customHeight="1"/>
    <row r="2224" ht="17.25" customHeight="1"/>
    <row r="2225" ht="17.25" customHeight="1"/>
    <row r="2226" ht="17.25" customHeight="1"/>
    <row r="2227" ht="17.25" customHeight="1"/>
    <row r="2228" ht="17.25" customHeight="1"/>
    <row r="2229" ht="17.25" customHeight="1"/>
    <row r="2230" ht="17.25" customHeight="1"/>
    <row r="2231" ht="17.25" customHeight="1"/>
    <row r="2232" ht="17.25" customHeight="1"/>
    <row r="2233" ht="17.25" customHeight="1"/>
    <row r="2234" ht="17.25" customHeight="1"/>
    <row r="2235" ht="17.25" customHeight="1"/>
    <row r="2236" ht="17.25" customHeight="1"/>
    <row r="2237" ht="17.25" customHeight="1"/>
    <row r="2238" ht="17.25" customHeight="1"/>
    <row r="2239" ht="17.25" customHeight="1"/>
    <row r="2240" ht="17.25" customHeight="1"/>
    <row r="2241" ht="17.25" customHeight="1"/>
    <row r="2242" ht="17.25" customHeight="1"/>
    <row r="2243" ht="17.25" customHeight="1"/>
    <row r="2244" ht="17.25" customHeight="1"/>
    <row r="2245" ht="17.25" customHeight="1"/>
    <row r="2246" ht="17.25" customHeight="1"/>
    <row r="2247" ht="17.25" customHeight="1"/>
    <row r="2248" ht="17.25" customHeight="1"/>
    <row r="2249" ht="17.25" customHeight="1"/>
    <row r="2250" ht="17.25" customHeight="1"/>
    <row r="2251" ht="17.25" customHeight="1"/>
    <row r="2252" ht="17.25" customHeight="1"/>
    <row r="2253" ht="17.25" customHeight="1"/>
    <row r="2254" ht="17.25" customHeight="1"/>
    <row r="2255" ht="17.25" customHeight="1"/>
    <row r="2256" ht="17.25" customHeight="1"/>
    <row r="2257" ht="17.25" customHeight="1"/>
    <row r="2258" ht="17.25" customHeight="1"/>
    <row r="2259" ht="17.25" customHeight="1"/>
    <row r="2260" ht="17.25" customHeight="1"/>
    <row r="2261" ht="17.25" customHeight="1"/>
    <row r="2262" ht="17.25" customHeight="1"/>
    <row r="2263" ht="17.25" customHeight="1"/>
    <row r="2264" ht="17.25" customHeight="1"/>
    <row r="2265" ht="17.25" customHeight="1"/>
    <row r="2266" ht="17.25" customHeight="1"/>
    <row r="2267" ht="17.25" customHeight="1"/>
    <row r="2268" ht="17.25" customHeight="1"/>
    <row r="2269" ht="17.25" customHeight="1"/>
    <row r="2270" ht="17.25" customHeight="1"/>
    <row r="2271" ht="17.25" customHeight="1"/>
    <row r="2272" ht="17.25" customHeight="1"/>
    <row r="2273" ht="17.25" customHeight="1"/>
    <row r="2274" ht="17.25" customHeight="1"/>
    <row r="2275" ht="17.25" customHeight="1"/>
    <row r="2276" ht="17.25" customHeight="1"/>
    <row r="2277" ht="17.25" customHeight="1"/>
    <row r="2278" ht="17.25" customHeight="1"/>
    <row r="2279" ht="17.25" customHeight="1"/>
    <row r="2280" ht="17.25" customHeight="1"/>
    <row r="2281" ht="17.25" customHeight="1"/>
    <row r="2282" ht="17.25" customHeight="1"/>
    <row r="2283" ht="17.25" customHeight="1"/>
    <row r="2284" ht="17.25" customHeight="1"/>
    <row r="2285" ht="17.25" customHeight="1"/>
    <row r="2286" ht="17.25" customHeight="1"/>
    <row r="2287" ht="17.25" customHeight="1"/>
    <row r="2288" ht="17.25" customHeight="1"/>
    <row r="2289" ht="17.25" customHeight="1"/>
    <row r="2290" ht="17.25" customHeight="1"/>
    <row r="2291" ht="17.25" customHeight="1"/>
    <row r="2292" ht="17.25" customHeight="1"/>
    <row r="2293" ht="17.25" customHeight="1"/>
    <row r="2294" ht="17.25" customHeight="1"/>
    <row r="2295" ht="17.25" customHeight="1"/>
    <row r="2296" ht="17.25" customHeight="1"/>
    <row r="2297" ht="17.25" customHeight="1"/>
    <row r="2298" ht="17.25" customHeight="1"/>
    <row r="2299" ht="17.25" customHeight="1"/>
    <row r="2300" ht="17.25" customHeight="1"/>
    <row r="2301" ht="17.25" customHeight="1"/>
    <row r="2302" ht="17.25" customHeight="1"/>
    <row r="2303" ht="17.25" customHeight="1"/>
    <row r="2304" ht="17.25" customHeight="1"/>
    <row r="2305" ht="17.25" customHeight="1"/>
    <row r="2306" ht="17.25" customHeight="1"/>
    <row r="2307" ht="17.25" customHeight="1"/>
    <row r="2308" ht="17.25" customHeight="1"/>
    <row r="2309" ht="17.25" customHeight="1"/>
    <row r="2310" ht="17.25" customHeight="1"/>
    <row r="2311" ht="17.25" customHeight="1"/>
    <row r="2312" ht="17.25" customHeight="1"/>
    <row r="2313" ht="17.25" customHeight="1"/>
    <row r="2314" ht="17.25" customHeight="1"/>
    <row r="2315" ht="17.25" customHeight="1"/>
    <row r="2316" ht="17.25" customHeight="1"/>
    <row r="2317" ht="17.25" customHeight="1"/>
    <row r="2318" ht="17.25" customHeight="1"/>
    <row r="2319" ht="17.25" customHeight="1"/>
    <row r="2320" ht="17.25" customHeight="1"/>
    <row r="2321" ht="17.25" customHeight="1"/>
    <row r="2322" ht="17.25" customHeight="1"/>
    <row r="2323" ht="17.25" customHeight="1"/>
    <row r="2324" ht="17.25" customHeight="1"/>
    <row r="2325" ht="17.25" customHeight="1"/>
    <row r="2326" ht="17.25" customHeight="1"/>
    <row r="2327" ht="17.25" customHeight="1"/>
    <row r="2328" ht="17.25" customHeight="1"/>
    <row r="2329" ht="17.25" customHeight="1"/>
    <row r="2330" ht="17.25" customHeight="1"/>
    <row r="2331" ht="17.25" customHeight="1"/>
    <row r="2332" ht="17.25" customHeight="1"/>
    <row r="2333" ht="17.25" customHeight="1"/>
    <row r="2334" ht="17.25" customHeight="1"/>
    <row r="2335" ht="17.25" customHeight="1"/>
    <row r="2336" ht="17.25" customHeight="1"/>
    <row r="2337" ht="17.25" customHeight="1"/>
    <row r="2338" ht="17.25" customHeight="1"/>
    <row r="2339" ht="17.25" customHeight="1"/>
    <row r="2340" ht="17.25" customHeight="1"/>
    <row r="2341" ht="17.25" customHeight="1"/>
    <row r="2342" ht="17.25" customHeight="1"/>
    <row r="2343" ht="17.25" customHeight="1"/>
    <row r="2344" ht="17.25" customHeight="1"/>
    <row r="2345" ht="17.25" customHeight="1"/>
    <row r="2346" ht="17.25" customHeight="1"/>
    <row r="2347" ht="17.25" customHeight="1"/>
    <row r="2348" ht="17.25" customHeight="1"/>
    <row r="2349" ht="17.25" customHeight="1"/>
    <row r="2350" ht="17.25" customHeight="1"/>
    <row r="2351" ht="17.25" customHeight="1"/>
    <row r="2352" ht="17.25" customHeight="1"/>
    <row r="2353" ht="17.25" customHeight="1"/>
    <row r="2354" ht="17.25" customHeight="1"/>
    <row r="2355" ht="17.25" customHeight="1"/>
    <row r="2356" ht="17.25" customHeight="1"/>
    <row r="2357" ht="17.25" customHeight="1"/>
    <row r="2358" ht="17.25" customHeight="1"/>
    <row r="2359" ht="17.25" customHeight="1"/>
    <row r="2360" ht="17.25" customHeight="1"/>
    <row r="2361" ht="17.25" customHeight="1"/>
    <row r="2362" ht="17.25" customHeight="1"/>
    <row r="2363" ht="17.25" customHeight="1"/>
    <row r="2364" ht="17.25" customHeight="1"/>
    <row r="2365" ht="17.25" customHeight="1"/>
    <row r="2366" ht="17.25" customHeight="1"/>
    <row r="2367" ht="17.25" customHeight="1"/>
    <row r="2368" ht="17.25" customHeight="1"/>
    <row r="2369" ht="17.25" customHeight="1"/>
    <row r="2370" ht="17.25" customHeight="1"/>
    <row r="2371" ht="17.25" customHeight="1"/>
    <row r="2372" ht="17.25" customHeight="1"/>
    <row r="2373" ht="17.25" customHeight="1"/>
    <row r="2374" ht="17.25" customHeight="1"/>
    <row r="2375" ht="17.25" customHeight="1"/>
    <row r="2376" ht="17.25" customHeight="1"/>
    <row r="2377" ht="17.25" customHeight="1"/>
    <row r="2378" ht="17.25" customHeight="1"/>
    <row r="2379" ht="17.25" customHeight="1"/>
    <row r="2380" ht="17.25" customHeight="1"/>
    <row r="2381" ht="17.25" customHeight="1"/>
    <row r="2382" ht="17.25" customHeight="1"/>
    <row r="2383" ht="17.25" customHeight="1"/>
    <row r="2384" ht="17.25" customHeight="1"/>
    <row r="2385" ht="17.25" customHeight="1"/>
    <row r="2386" ht="17.25" customHeight="1"/>
    <row r="2387" ht="17.25" customHeight="1"/>
    <row r="2388" ht="17.25" customHeight="1"/>
    <row r="2389" ht="17.25" customHeight="1"/>
    <row r="2390" ht="17.25" customHeight="1"/>
    <row r="2391" ht="17.25" customHeight="1"/>
    <row r="2392" ht="17.25" customHeight="1"/>
    <row r="2393" ht="17.25" customHeight="1"/>
    <row r="2394" ht="17.25" customHeight="1"/>
    <row r="2395" ht="17.25" customHeight="1"/>
    <row r="2396" ht="17.25" customHeight="1"/>
    <row r="2397" ht="17.25" customHeight="1"/>
    <row r="2398" ht="17.25" customHeight="1"/>
    <row r="2399" ht="17.25" customHeight="1"/>
    <row r="2400" ht="17.25" customHeight="1"/>
    <row r="2401" ht="17.25" customHeight="1"/>
    <row r="2402" ht="17.25" customHeight="1"/>
    <row r="2403" ht="17.25" customHeight="1"/>
    <row r="2404" ht="17.25" customHeight="1"/>
    <row r="2405" ht="17.25" customHeight="1"/>
    <row r="2406" ht="17.25" customHeight="1"/>
    <row r="2407" ht="17.25" customHeight="1"/>
    <row r="2408" ht="17.25" customHeight="1"/>
    <row r="2409" ht="17.25" customHeight="1"/>
    <row r="2410" ht="17.25" customHeight="1"/>
    <row r="2411" ht="17.25" customHeight="1"/>
    <row r="2412" ht="17.25" customHeight="1"/>
    <row r="2413" ht="17.25" customHeight="1"/>
    <row r="2414" ht="17.25" customHeight="1"/>
    <row r="2415" ht="17.25" customHeight="1"/>
    <row r="2416" ht="17.25" customHeight="1"/>
    <row r="2417" ht="17.25" customHeight="1"/>
    <row r="2418" ht="17.25" customHeight="1"/>
    <row r="2419" ht="17.25" customHeight="1"/>
    <row r="2420" ht="17.25" customHeight="1"/>
    <row r="2421" ht="17.25" customHeight="1"/>
    <row r="2422" ht="17.25" customHeight="1"/>
    <row r="2423" ht="17.25" customHeight="1"/>
    <row r="2424" ht="17.25" customHeight="1"/>
    <row r="2425" ht="17.25" customHeight="1"/>
    <row r="2426" ht="17.25" customHeight="1"/>
    <row r="2427" ht="17.25" customHeight="1"/>
    <row r="2428" ht="17.25" customHeight="1"/>
    <row r="2429" ht="17.25" customHeight="1"/>
    <row r="2430" ht="17.25" customHeight="1"/>
    <row r="2431" ht="17.25" customHeight="1"/>
    <row r="2432" ht="17.25" customHeight="1"/>
    <row r="2433" ht="17.25" customHeight="1"/>
    <row r="2434" ht="17.25" customHeight="1"/>
    <row r="2435" ht="17.25" customHeight="1"/>
    <row r="2436" ht="17.25" customHeight="1"/>
    <row r="2437" ht="17.25" customHeight="1"/>
    <row r="2438" ht="17.25" customHeight="1"/>
    <row r="2439" ht="17.25" customHeight="1"/>
    <row r="2440" ht="17.25" customHeight="1"/>
    <row r="2441" ht="17.25" customHeight="1"/>
    <row r="2442" ht="17.25" customHeight="1"/>
    <row r="2443" ht="17.25" customHeight="1"/>
    <row r="2444" ht="17.25" customHeight="1"/>
    <row r="2445" ht="17.25" customHeight="1"/>
    <row r="2446" ht="17.25" customHeight="1"/>
    <row r="2447" ht="17.25" customHeight="1"/>
    <row r="2448" ht="17.25" customHeight="1"/>
    <row r="2449" ht="17.25" customHeight="1"/>
    <row r="2450" ht="17.25" customHeight="1"/>
    <row r="2451" ht="17.25" customHeight="1"/>
    <row r="2452" ht="17.25" customHeight="1"/>
    <row r="2453" ht="17.25" customHeight="1"/>
    <row r="2454" ht="17.25" customHeight="1"/>
    <row r="2455" ht="17.25" customHeight="1"/>
    <row r="2456" ht="17.25" customHeight="1"/>
    <row r="2457" ht="17.25" customHeight="1"/>
    <row r="2458" ht="17.25" customHeight="1"/>
    <row r="2459" ht="17.25" customHeight="1"/>
    <row r="2460" ht="17.25" customHeight="1"/>
    <row r="2461" ht="17.25" customHeight="1"/>
    <row r="2462" ht="17.25" customHeight="1"/>
    <row r="2463" ht="17.25" customHeight="1"/>
    <row r="2464" ht="17.25" customHeight="1"/>
    <row r="2465" ht="17.25" customHeight="1"/>
    <row r="2466" ht="17.25" customHeight="1"/>
    <row r="2467" ht="17.25" customHeight="1"/>
    <row r="2468" ht="17.25" customHeight="1"/>
    <row r="2469" ht="17.25" customHeight="1"/>
    <row r="2470" ht="17.25" customHeight="1"/>
    <row r="2471" ht="17.25" customHeight="1"/>
    <row r="2472" ht="17.25" customHeight="1"/>
    <row r="2473" ht="17.25" customHeight="1"/>
    <row r="2474" ht="17.25" customHeight="1"/>
    <row r="2475" ht="17.25" customHeight="1"/>
    <row r="2476" ht="17.25" customHeight="1"/>
    <row r="2477" ht="17.25" customHeight="1"/>
    <row r="2478" ht="17.25" customHeight="1"/>
    <row r="2479" ht="17.25" customHeight="1"/>
    <row r="2480" ht="17.25" customHeight="1"/>
    <row r="2481" ht="17.25" customHeight="1"/>
    <row r="2482" ht="17.25" customHeight="1"/>
    <row r="2483" ht="17.25" customHeight="1"/>
    <row r="2484" ht="17.25" customHeight="1"/>
    <row r="2485" ht="17.25" customHeight="1"/>
    <row r="2486" ht="17.25" customHeight="1"/>
    <row r="2487" ht="17.25" customHeight="1"/>
    <row r="2488" ht="17.25" customHeight="1"/>
    <row r="2489" ht="17.25" customHeight="1"/>
    <row r="2490" ht="17.25" customHeight="1"/>
    <row r="2491" ht="17.25" customHeight="1"/>
    <row r="2492" ht="17.25" customHeight="1"/>
    <row r="2493" ht="17.25" customHeight="1"/>
    <row r="2494" ht="17.25" customHeight="1"/>
    <row r="2495" ht="17.25" customHeight="1"/>
    <row r="2496" ht="17.25" customHeight="1"/>
    <row r="2497" ht="17.25" customHeight="1"/>
    <row r="2498" ht="17.25" customHeight="1"/>
    <row r="2499" ht="17.25" customHeight="1"/>
    <row r="2500" ht="17.25" customHeight="1"/>
    <row r="2501" ht="17.25" customHeight="1"/>
    <row r="2502" ht="17.25" customHeight="1"/>
    <row r="2503" ht="17.25" customHeight="1"/>
    <row r="2504" ht="17.25" customHeight="1"/>
    <row r="2505" ht="17.25" customHeight="1"/>
    <row r="2506" ht="17.25" customHeight="1"/>
    <row r="2507" ht="17.25" customHeight="1"/>
    <row r="2508" ht="17.25" customHeight="1"/>
    <row r="2509" ht="17.25" customHeight="1"/>
    <row r="2510" ht="17.25" customHeight="1"/>
    <row r="2511" ht="17.25" customHeight="1"/>
    <row r="2512" ht="17.25" customHeight="1"/>
    <row r="2513" ht="17.25" customHeight="1"/>
    <row r="2514" ht="17.25" customHeight="1"/>
    <row r="2515" ht="17.25" customHeight="1"/>
    <row r="2516" ht="17.25" customHeight="1"/>
    <row r="2517" ht="17.25" customHeight="1"/>
    <row r="2518" ht="17.25" customHeight="1"/>
    <row r="2519" ht="17.25" customHeight="1"/>
    <row r="2520" ht="17.25" customHeight="1"/>
    <row r="2521" ht="17.25" customHeight="1"/>
    <row r="2522" ht="17.25" customHeight="1"/>
    <row r="2523" ht="17.25" customHeight="1"/>
    <row r="2524" ht="17.25" customHeight="1"/>
    <row r="2525" ht="17.25" customHeight="1"/>
    <row r="2526" ht="17.25" customHeight="1"/>
    <row r="2527" ht="17.25" customHeight="1"/>
    <row r="2528" ht="17.25" customHeight="1"/>
    <row r="2529" ht="17.25" customHeight="1"/>
    <row r="2530" ht="17.25" customHeight="1"/>
    <row r="2531" ht="17.25" customHeight="1"/>
    <row r="2532" ht="17.25" customHeight="1"/>
    <row r="2533" ht="17.25" customHeight="1"/>
    <row r="2534" ht="17.25" customHeight="1"/>
    <row r="2535" ht="17.25" customHeight="1"/>
    <row r="2536" ht="17.25" customHeight="1"/>
    <row r="2537" ht="17.25" customHeight="1"/>
    <row r="2538" ht="17.25" customHeight="1"/>
    <row r="2539" ht="17.25" customHeight="1"/>
    <row r="2540" ht="17.25" customHeight="1"/>
    <row r="2541" ht="17.25" customHeight="1"/>
    <row r="2542" ht="17.25" customHeight="1"/>
    <row r="2543" ht="17.25" customHeight="1"/>
    <row r="2544" ht="17.25" customHeight="1"/>
    <row r="2545" ht="17.25" customHeight="1"/>
    <row r="2546" ht="17.25" customHeight="1"/>
    <row r="2547" ht="17.25" customHeight="1"/>
    <row r="2548" ht="17.25" customHeight="1"/>
    <row r="2549" ht="17.25" customHeight="1"/>
    <row r="2550" ht="17.25" customHeight="1"/>
    <row r="2551" ht="17.25" customHeight="1"/>
    <row r="2552" ht="17.25" customHeight="1"/>
    <row r="2553" ht="17.25" customHeight="1"/>
    <row r="2554" ht="17.25" customHeight="1"/>
    <row r="2555" ht="17.25" customHeight="1"/>
    <row r="2556" ht="17.25" customHeight="1"/>
    <row r="2557" ht="17.25" customHeight="1"/>
    <row r="2558" ht="17.25" customHeight="1"/>
    <row r="2559" ht="17.25" customHeight="1"/>
    <row r="2560" ht="17.25" customHeight="1"/>
    <row r="2561" ht="17.25" customHeight="1"/>
    <row r="2562" ht="17.25" customHeight="1"/>
    <row r="2563" ht="17.25" customHeight="1"/>
    <row r="2564" ht="17.25" customHeight="1"/>
    <row r="2565" ht="17.25" customHeight="1"/>
    <row r="2566" ht="17.25" customHeight="1"/>
    <row r="2567" ht="17.25" customHeight="1"/>
    <row r="2568" ht="17.25" customHeight="1"/>
    <row r="2569" ht="17.25" customHeight="1"/>
    <row r="2570" ht="17.25" customHeight="1"/>
    <row r="2571" ht="17.25" customHeight="1"/>
    <row r="2572" ht="17.25" customHeight="1"/>
    <row r="2573" ht="17.25" customHeight="1"/>
    <row r="2574" ht="17.25" customHeight="1"/>
    <row r="2575" ht="17.25" customHeight="1"/>
    <row r="2576" ht="17.25" customHeight="1"/>
    <row r="2577" ht="17.25" customHeight="1"/>
    <row r="2578" ht="17.25" customHeight="1"/>
    <row r="2579" ht="17.25" customHeight="1"/>
    <row r="2580" ht="17.25" customHeight="1"/>
    <row r="2581" ht="17.25" customHeight="1"/>
    <row r="2582" ht="17.25" customHeight="1"/>
    <row r="2583" ht="17.25" customHeight="1"/>
    <row r="2584" ht="17.25" customHeight="1"/>
    <row r="2585" ht="17.25" customHeight="1"/>
    <row r="2586" ht="17.25" customHeight="1"/>
    <row r="2587" ht="17.25" customHeight="1"/>
    <row r="2588" ht="17.25" customHeight="1"/>
    <row r="2589" ht="17.25" customHeight="1"/>
    <row r="2590" ht="17.25" customHeight="1"/>
    <row r="2591" ht="17.25" customHeight="1"/>
    <row r="2592" ht="17.25" customHeight="1"/>
    <row r="2593" ht="17.25" customHeight="1"/>
    <row r="2594" ht="17.25" customHeight="1"/>
    <row r="2595" ht="17.25" customHeight="1"/>
    <row r="2596" ht="17.25" customHeight="1"/>
    <row r="2597" ht="17.25" customHeight="1"/>
    <row r="2598" ht="17.25" customHeight="1"/>
    <row r="2599" ht="17.25" customHeight="1"/>
    <row r="2600" ht="17.25" customHeight="1"/>
    <row r="2601" ht="17.25" customHeight="1"/>
    <row r="2602" ht="17.25" customHeight="1"/>
    <row r="2603" ht="17.25" customHeight="1"/>
    <row r="2604" ht="17.25" customHeight="1"/>
    <row r="2605" ht="17.25" customHeight="1"/>
    <row r="2606" ht="17.25" customHeight="1"/>
    <row r="2607" ht="17.25" customHeight="1"/>
    <row r="2608" ht="17.25" customHeight="1"/>
    <row r="2609" ht="17.25" customHeight="1"/>
    <row r="2610" ht="17.25" customHeight="1"/>
    <row r="2611" ht="17.25" customHeight="1"/>
    <row r="2612" ht="17.25" customHeight="1"/>
    <row r="2613" ht="17.25" customHeight="1"/>
    <row r="2614" ht="17.25" customHeight="1"/>
    <row r="2615" ht="17.25" customHeight="1"/>
    <row r="2616" ht="17.25" customHeight="1"/>
    <row r="2617" ht="17.25" customHeight="1"/>
    <row r="2618" ht="17.25" customHeight="1"/>
    <row r="2619" ht="17.25" customHeight="1"/>
    <row r="2620" ht="17.25" customHeight="1"/>
    <row r="2621" ht="17.25" customHeight="1"/>
    <row r="2622" ht="17.25" customHeight="1"/>
    <row r="2623" ht="17.25" customHeight="1"/>
    <row r="2624" ht="17.25" customHeight="1"/>
    <row r="2625" ht="17.25" customHeight="1"/>
    <row r="2626" ht="17.25" customHeight="1"/>
    <row r="2627" ht="17.25" customHeight="1"/>
    <row r="2628" ht="17.25" customHeight="1"/>
    <row r="2629" ht="17.25" customHeight="1"/>
    <row r="2630" ht="17.25" customHeight="1"/>
    <row r="2631" ht="17.25" customHeight="1"/>
    <row r="2632" ht="17.25" customHeight="1"/>
    <row r="2633" ht="17.25" customHeight="1"/>
    <row r="2634" ht="17.25" customHeight="1"/>
    <row r="2635" ht="17.25" customHeight="1"/>
    <row r="2636" ht="17.25" customHeight="1"/>
    <row r="2637" ht="17.25" customHeight="1"/>
    <row r="2638" ht="17.25" customHeight="1"/>
    <row r="2639" ht="17.25" customHeight="1"/>
    <row r="2640" ht="17.25" customHeight="1"/>
    <row r="2641" ht="17.25" customHeight="1"/>
    <row r="2642" ht="17.25" customHeight="1"/>
    <row r="2643" ht="17.25" customHeight="1"/>
    <row r="2644" ht="17.25" customHeight="1"/>
    <row r="2645" ht="17.25" customHeight="1"/>
    <row r="2646" ht="17.25" customHeight="1"/>
    <row r="2647" ht="17.25" customHeight="1"/>
    <row r="2648" ht="17.25" customHeight="1"/>
    <row r="2649" ht="17.25" customHeight="1"/>
    <row r="2650" ht="17.25" customHeight="1"/>
    <row r="2651" ht="17.25" customHeight="1"/>
    <row r="2652" ht="17.25" customHeight="1"/>
    <row r="2653" ht="17.25" customHeight="1"/>
    <row r="2654" ht="17.25" customHeight="1"/>
    <row r="2655" ht="17.25" customHeight="1"/>
    <row r="2656" ht="17.25" customHeight="1"/>
    <row r="2657" ht="17.25" customHeight="1"/>
    <row r="2658" ht="17.25" customHeight="1"/>
    <row r="2659" ht="17.25" customHeight="1"/>
    <row r="2660" ht="17.25" customHeight="1"/>
    <row r="2661" ht="17.25" customHeight="1"/>
    <row r="2662" ht="17.25" customHeight="1"/>
    <row r="2663" ht="17.25" customHeight="1"/>
    <row r="2664" ht="17.25" customHeight="1"/>
    <row r="2665" ht="17.25" customHeight="1"/>
    <row r="2666" ht="17.25" customHeight="1"/>
    <row r="2667" ht="17.25" customHeight="1"/>
    <row r="2668" ht="17.25" customHeight="1"/>
    <row r="2669" ht="17.25" customHeight="1"/>
    <row r="2670" ht="17.25" customHeight="1"/>
    <row r="2671" ht="17.25" customHeight="1"/>
    <row r="2672" ht="17.25" customHeight="1"/>
    <row r="2673" ht="17.25" customHeight="1"/>
    <row r="2674" ht="17.25" customHeight="1"/>
    <row r="2675" ht="17.25" customHeight="1"/>
    <row r="2676" ht="17.25" customHeight="1"/>
    <row r="2677" ht="17.25" customHeight="1"/>
    <row r="2678" ht="17.25" customHeight="1"/>
    <row r="2679" ht="17.25" customHeight="1"/>
    <row r="2680" ht="17.25" customHeight="1"/>
    <row r="2681" ht="17.25" customHeight="1"/>
    <row r="2682" ht="17.25" customHeight="1"/>
    <row r="2683" ht="17.25" customHeight="1"/>
    <row r="2684" ht="17.25" customHeight="1"/>
    <row r="2685" ht="17.25" customHeight="1"/>
    <row r="2686" ht="17.25" customHeight="1"/>
    <row r="2687" ht="17.25" customHeight="1"/>
    <row r="2688" ht="17.25" customHeight="1"/>
    <row r="2689" ht="17.25" customHeight="1"/>
    <row r="2690" ht="17.25" customHeight="1"/>
    <row r="2691" ht="17.25" customHeight="1"/>
    <row r="2692" ht="17.25" customHeight="1"/>
    <row r="2693" ht="17.25" customHeight="1"/>
    <row r="2694" ht="17.25" customHeight="1"/>
    <row r="2695" ht="17.25" customHeight="1"/>
    <row r="2696" ht="17.25" customHeight="1"/>
    <row r="2697" ht="17.25" customHeight="1"/>
    <row r="2698" ht="17.25" customHeight="1"/>
    <row r="2699" ht="17.25" customHeight="1"/>
    <row r="2700" ht="17.25" customHeight="1"/>
    <row r="2701" ht="17.25" customHeight="1"/>
    <row r="2702" ht="17.25" customHeight="1"/>
    <row r="2703" ht="17.25" customHeight="1"/>
    <row r="2704" ht="17.25" customHeight="1"/>
    <row r="2705" ht="17.25" customHeight="1"/>
    <row r="2706" ht="17.25" customHeight="1"/>
    <row r="2707" ht="17.25" customHeight="1"/>
    <row r="2708" ht="17.25" customHeight="1"/>
    <row r="2709" ht="17.25" customHeight="1"/>
    <row r="2710" ht="17.25" customHeight="1"/>
    <row r="2711" ht="17.25" customHeight="1"/>
    <row r="2712" ht="17.25" customHeight="1"/>
    <row r="2713" ht="17.25" customHeight="1"/>
    <row r="2714" ht="17.25" customHeight="1"/>
    <row r="2715" ht="17.25" customHeight="1"/>
    <row r="2716" ht="17.25" customHeight="1"/>
    <row r="2717" ht="17.25" customHeight="1"/>
    <row r="2718" ht="17.25" customHeight="1"/>
    <row r="2719" ht="17.25" customHeight="1"/>
    <row r="2720" ht="17.25" customHeight="1"/>
    <row r="2721" ht="17.25" customHeight="1"/>
    <row r="2722" ht="17.25" customHeight="1"/>
    <row r="2723" ht="17.25" customHeight="1"/>
    <row r="2724" ht="17.25" customHeight="1"/>
    <row r="2725" ht="17.25" customHeight="1"/>
    <row r="2726" ht="17.25" customHeight="1"/>
    <row r="2727" ht="17.25" customHeight="1"/>
    <row r="2728" ht="17.25" customHeight="1"/>
    <row r="2729" ht="17.25" customHeight="1"/>
    <row r="2730" ht="17.25" customHeight="1"/>
    <row r="2731" ht="17.25" customHeight="1"/>
    <row r="2732" ht="17.25" customHeight="1"/>
    <row r="2733" ht="17.25" customHeight="1"/>
    <row r="2734" ht="17.25" customHeight="1"/>
    <row r="2735" ht="17.25" customHeight="1"/>
    <row r="2736" ht="17.25" customHeight="1"/>
    <row r="2737" ht="17.25" customHeight="1"/>
    <row r="2738" ht="17.25" customHeight="1"/>
    <row r="2739" ht="17.25" customHeight="1"/>
    <row r="2740" ht="17.25" customHeight="1"/>
    <row r="2741" ht="17.25" customHeight="1"/>
    <row r="2742" ht="17.25" customHeight="1"/>
    <row r="2743" ht="17.25" customHeight="1"/>
    <row r="2744" ht="17.25" customHeight="1"/>
    <row r="2745" ht="17.25" customHeight="1"/>
    <row r="2746" ht="17.25" customHeight="1"/>
    <row r="2747" ht="17.25" customHeight="1"/>
    <row r="2748" ht="17.25" customHeight="1"/>
    <row r="2749" ht="17.25" customHeight="1"/>
    <row r="2750" ht="17.25" customHeight="1"/>
    <row r="2751" ht="17.25" customHeight="1"/>
    <row r="2752" ht="17.25" customHeight="1"/>
    <row r="2753" ht="17.25" customHeight="1"/>
    <row r="2754" ht="17.25" customHeight="1"/>
    <row r="2755" ht="17.25" customHeight="1"/>
    <row r="2756" ht="17.25" customHeight="1"/>
    <row r="2757" ht="17.25" customHeight="1"/>
    <row r="2758" ht="17.25" customHeight="1"/>
    <row r="2759" ht="17.25" customHeight="1"/>
    <row r="2760" ht="17.25" customHeight="1"/>
    <row r="2761" ht="17.25" customHeight="1"/>
    <row r="2762" ht="17.25" customHeight="1"/>
    <row r="2763" ht="17.25" customHeight="1"/>
    <row r="2764" ht="17.25" customHeight="1"/>
    <row r="2765" ht="17.25" customHeight="1"/>
    <row r="2766" ht="17.25" customHeight="1"/>
    <row r="2767" ht="17.25" customHeight="1"/>
    <row r="2768" ht="17.25" customHeight="1"/>
    <row r="2769" ht="17.25" customHeight="1"/>
    <row r="2770" ht="17.25" customHeight="1"/>
    <row r="2771" ht="17.25" customHeight="1"/>
    <row r="2772" ht="17.25" customHeight="1"/>
    <row r="2773" ht="17.25" customHeight="1"/>
    <row r="2774" ht="17.25" customHeight="1"/>
    <row r="2775" ht="17.25" customHeight="1"/>
    <row r="2776" ht="17.25" customHeight="1"/>
    <row r="2777" ht="17.25" customHeight="1"/>
    <row r="2778" ht="17.25" customHeight="1"/>
    <row r="2779" ht="17.25" customHeight="1"/>
    <row r="2780" ht="17.25" customHeight="1"/>
    <row r="2781" ht="17.25" customHeight="1"/>
    <row r="2782" ht="17.25" customHeight="1"/>
    <row r="2783" ht="17.25" customHeight="1"/>
    <row r="2784" ht="17.25" customHeight="1"/>
    <row r="2785" ht="17.25" customHeight="1"/>
    <row r="2786" ht="17.25" customHeight="1"/>
    <row r="2787" ht="17.25" customHeight="1"/>
    <row r="2788" ht="17.25" customHeight="1"/>
    <row r="2789" ht="17.25" customHeight="1"/>
    <row r="2790" ht="17.25" customHeight="1"/>
    <row r="2791" ht="17.25" customHeight="1"/>
    <row r="2792" ht="17.25" customHeight="1"/>
    <row r="2793" ht="17.25" customHeight="1"/>
    <row r="2794" ht="17.25" customHeight="1"/>
    <row r="2795" ht="17.25" customHeight="1"/>
    <row r="2796" ht="17.25" customHeight="1"/>
    <row r="2797" ht="17.25" customHeight="1"/>
    <row r="2798" ht="17.25" customHeight="1"/>
    <row r="2799" ht="17.25" customHeight="1"/>
    <row r="2800" ht="17.25" customHeight="1"/>
    <row r="2801" ht="17.25" customHeight="1"/>
    <row r="2802" ht="17.25" customHeight="1"/>
    <row r="2803" ht="17.25" customHeight="1"/>
    <row r="2804" ht="17.25" customHeight="1"/>
    <row r="2805" ht="17.25" customHeight="1"/>
    <row r="2806" ht="17.25" customHeight="1"/>
    <row r="2807" ht="17.25" customHeight="1"/>
    <row r="2808" ht="17.25" customHeight="1"/>
    <row r="2809" ht="17.25" customHeight="1"/>
    <row r="2810" ht="17.25" customHeight="1"/>
    <row r="2811" ht="17.25" customHeight="1"/>
    <row r="2812" ht="17.25" customHeight="1"/>
    <row r="2813" ht="17.25" customHeight="1"/>
    <row r="2814" ht="17.25" customHeight="1"/>
    <row r="2815" ht="17.25" customHeight="1"/>
    <row r="2816" ht="17.25" customHeight="1"/>
    <row r="2817" ht="17.25" customHeight="1"/>
    <row r="2818" ht="17.25" customHeight="1"/>
    <row r="2819" ht="17.25" customHeight="1"/>
    <row r="2820" ht="17.25" customHeight="1"/>
    <row r="2821" ht="17.25" customHeight="1"/>
    <row r="2822" ht="17.25" customHeight="1"/>
    <row r="2823" ht="17.25" customHeight="1"/>
    <row r="2824" ht="17.25" customHeight="1"/>
    <row r="2825" ht="17.25" customHeight="1"/>
    <row r="2826" ht="17.25" customHeight="1"/>
    <row r="2827" ht="17.25" customHeight="1"/>
    <row r="2828" ht="17.25" customHeight="1"/>
    <row r="2829" ht="17.25" customHeight="1"/>
    <row r="2830" ht="17.25" customHeight="1"/>
    <row r="2831" ht="17.25" customHeight="1"/>
    <row r="2832" ht="17.25" customHeight="1"/>
    <row r="2833" ht="17.25" customHeight="1"/>
    <row r="2834" ht="17.25" customHeight="1"/>
    <row r="2835" ht="17.25" customHeight="1"/>
    <row r="2836" ht="17.25" customHeight="1"/>
    <row r="2837" ht="17.25" customHeight="1"/>
    <row r="2838" ht="17.25" customHeight="1"/>
    <row r="2839" ht="17.25" customHeight="1"/>
    <row r="2840" ht="17.25" customHeight="1"/>
    <row r="2841" ht="17.25" customHeight="1"/>
    <row r="2842" ht="17.25" customHeight="1"/>
    <row r="2843" ht="17.25" customHeight="1"/>
    <row r="2844" ht="17.25" customHeight="1"/>
    <row r="2845" ht="17.25" customHeight="1"/>
    <row r="2846" ht="17.25" customHeight="1"/>
    <row r="2847" ht="17.25" customHeight="1"/>
    <row r="2848" ht="17.25" customHeight="1"/>
    <row r="2849" ht="17.25" customHeight="1"/>
    <row r="2850" ht="17.25" customHeight="1"/>
    <row r="2851" ht="17.25" customHeight="1"/>
    <row r="2852" ht="17.25" customHeight="1"/>
    <row r="2853" ht="17.25" customHeight="1"/>
    <row r="2854" ht="17.25" customHeight="1"/>
    <row r="2855" ht="17.25" customHeight="1"/>
    <row r="2856" ht="17.25" customHeight="1"/>
    <row r="2857" ht="17.25" customHeight="1"/>
    <row r="2858" ht="17.25" customHeight="1"/>
    <row r="2859" ht="17.25" customHeight="1"/>
    <row r="2860" ht="17.25" customHeight="1"/>
    <row r="2861" ht="17.25" customHeight="1"/>
    <row r="2862" ht="17.25" customHeight="1"/>
    <row r="2863" ht="17.25" customHeight="1"/>
    <row r="2864" ht="17.25" customHeight="1"/>
    <row r="2865" ht="17.25" customHeight="1"/>
    <row r="2866" ht="17.25" customHeight="1"/>
    <row r="2867" ht="17.25" customHeight="1"/>
    <row r="2868" ht="17.25" customHeight="1"/>
    <row r="2869" ht="17.25" customHeight="1"/>
    <row r="2870" ht="17.25" customHeight="1"/>
    <row r="2871" ht="17.25" customHeight="1"/>
    <row r="2872" ht="17.25" customHeight="1"/>
    <row r="2873" ht="17.25" customHeight="1"/>
    <row r="2874" ht="17.25" customHeight="1"/>
    <row r="2875" ht="17.25" customHeight="1"/>
    <row r="2876" ht="17.25" customHeight="1"/>
    <row r="2877" ht="17.25" customHeight="1"/>
    <row r="2878" ht="17.25" customHeight="1"/>
    <row r="2879" ht="17.25" customHeight="1"/>
    <row r="2880" ht="17.25" customHeight="1"/>
    <row r="2881" ht="17.25" customHeight="1"/>
    <row r="2882" ht="17.25" customHeight="1"/>
    <row r="2883" ht="17.25" customHeight="1"/>
    <row r="2884" ht="17.25" customHeight="1"/>
    <row r="2885" ht="17.25" customHeight="1"/>
    <row r="2886" ht="17.25" customHeight="1"/>
    <row r="2887" ht="17.25" customHeight="1"/>
    <row r="2888" ht="17.25" customHeight="1"/>
    <row r="2889" ht="17.25" customHeight="1"/>
    <row r="2890" ht="17.25" customHeight="1"/>
    <row r="2891" ht="17.25" customHeight="1"/>
    <row r="2892" ht="17.25" customHeight="1"/>
    <row r="2893" ht="17.25" customHeight="1"/>
    <row r="2894" ht="17.25" customHeight="1"/>
    <row r="2895" ht="17.25" customHeight="1"/>
    <row r="2896" ht="17.25" customHeight="1"/>
    <row r="2897" ht="17.25" customHeight="1"/>
    <row r="2898" ht="17.25" customHeight="1"/>
    <row r="2899" ht="17.25" customHeight="1"/>
    <row r="2900" ht="17.25" customHeight="1"/>
    <row r="2901" ht="17.25" customHeight="1"/>
    <row r="2902" ht="17.25" customHeight="1"/>
    <row r="2903" ht="17.25" customHeight="1"/>
    <row r="2904" ht="17.25" customHeight="1"/>
    <row r="2905" ht="17.25" customHeight="1"/>
    <row r="2906" ht="17.25" customHeight="1"/>
    <row r="2907" ht="17.25" customHeight="1"/>
    <row r="2908" ht="17.25" customHeight="1"/>
    <row r="2909" ht="17.25" customHeight="1"/>
    <row r="2910" ht="17.25" customHeight="1"/>
    <row r="2911" ht="17.25" customHeight="1"/>
    <row r="2912" ht="17.25" customHeight="1"/>
    <row r="2913" ht="17.25" customHeight="1"/>
    <row r="2914" ht="17.25" customHeight="1"/>
    <row r="2915" ht="17.25" customHeight="1"/>
    <row r="2916" ht="17.25" customHeight="1"/>
    <row r="2917" ht="17.25" customHeight="1"/>
    <row r="2918" ht="17.25" customHeight="1"/>
    <row r="2919" ht="17.25" customHeight="1"/>
    <row r="2920" ht="17.25" customHeight="1"/>
    <row r="2921" ht="17.25" customHeight="1"/>
    <row r="2922" ht="17.25" customHeight="1"/>
    <row r="2923" ht="17.25" customHeight="1"/>
    <row r="2924" ht="17.25" customHeight="1"/>
    <row r="2925" ht="17.25" customHeight="1"/>
    <row r="2926" ht="17.25" customHeight="1"/>
    <row r="2927" ht="17.25" customHeight="1"/>
    <row r="2928" ht="17.25" customHeight="1"/>
    <row r="2929" ht="17.25" customHeight="1"/>
    <row r="2930" ht="17.25" customHeight="1"/>
    <row r="2931" ht="17.25" customHeight="1"/>
    <row r="2932" ht="17.25" customHeight="1"/>
    <row r="2933" ht="17.25" customHeight="1"/>
    <row r="2934" ht="17.25" customHeight="1"/>
    <row r="2935" ht="17.25" customHeight="1"/>
    <row r="2936" ht="17.25" customHeight="1"/>
    <row r="2937" ht="17.25" customHeight="1"/>
    <row r="2938" ht="17.25" customHeight="1"/>
    <row r="2939" ht="17.25" customHeight="1"/>
    <row r="2940" ht="17.25" customHeight="1"/>
    <row r="2941" ht="17.25" customHeight="1"/>
    <row r="2942" ht="17.25" customHeight="1"/>
    <row r="2943" ht="17.25" customHeight="1"/>
    <row r="2944" ht="17.25" customHeight="1"/>
    <row r="2945" ht="17.25" customHeight="1"/>
    <row r="2946" ht="17.25" customHeight="1"/>
    <row r="2947" ht="17.25" customHeight="1"/>
    <row r="2948" ht="17.25" customHeight="1"/>
    <row r="2949" ht="17.25" customHeight="1"/>
    <row r="2950" ht="17.25" customHeight="1"/>
    <row r="2951" ht="17.25" customHeight="1"/>
    <row r="2952" ht="17.25" customHeight="1"/>
    <row r="2953" ht="17.25" customHeight="1"/>
    <row r="2954" ht="17.25" customHeight="1"/>
    <row r="2955" ht="17.25" customHeight="1"/>
    <row r="2956" ht="17.25" customHeight="1"/>
    <row r="2957" ht="17.25" customHeight="1"/>
    <row r="2958" ht="17.25" customHeight="1"/>
    <row r="2959" ht="17.25" customHeight="1"/>
    <row r="2960" ht="17.25" customHeight="1"/>
    <row r="2961" ht="17.25" customHeight="1"/>
    <row r="2962" ht="17.25" customHeight="1"/>
    <row r="2963" ht="17.25" customHeight="1"/>
    <row r="2964" ht="17.25" customHeight="1"/>
    <row r="2965" ht="17.25" customHeight="1"/>
    <row r="2966" ht="17.25" customHeight="1"/>
    <row r="2967" ht="17.25" customHeight="1"/>
    <row r="2968" ht="17.25" customHeight="1"/>
    <row r="2969" ht="17.25" customHeight="1"/>
    <row r="2970" ht="17.25" customHeight="1"/>
    <row r="2971" ht="17.25" customHeight="1"/>
    <row r="2972" ht="17.25" customHeight="1"/>
    <row r="2973" ht="17.25" customHeight="1"/>
    <row r="2974" ht="17.25" customHeight="1"/>
    <row r="2975" ht="17.25" customHeight="1"/>
    <row r="2976" ht="17.25" customHeight="1"/>
    <row r="2977" ht="17.25" customHeight="1"/>
    <row r="2978" ht="17.25" customHeight="1"/>
    <row r="2979" ht="17.25" customHeight="1"/>
    <row r="2980" ht="17.25" customHeight="1"/>
    <row r="2981" ht="17.25" customHeight="1"/>
    <row r="2982" ht="17.25" customHeight="1"/>
    <row r="2983" ht="17.25" customHeight="1"/>
    <row r="2984" ht="17.25" customHeight="1"/>
    <row r="2985" ht="17.25" customHeight="1"/>
    <row r="2986" ht="17.25" customHeight="1"/>
    <row r="2987" ht="17.25" customHeight="1"/>
    <row r="2988" ht="17.25" customHeight="1"/>
    <row r="2989" ht="17.25" customHeight="1"/>
    <row r="2990" ht="17.25" customHeight="1"/>
    <row r="2991" ht="17.25" customHeight="1"/>
    <row r="2992" ht="17.25" customHeight="1"/>
    <row r="2993" ht="17.25" customHeight="1"/>
    <row r="2994" ht="17.25" customHeight="1"/>
    <row r="2995" ht="17.25" customHeight="1"/>
    <row r="2996" ht="17.25" customHeight="1"/>
    <row r="2997" ht="17.25" customHeight="1"/>
    <row r="2998" ht="17.25" customHeight="1"/>
    <row r="2999" ht="17.25" customHeight="1"/>
    <row r="3000" ht="17.25" customHeight="1"/>
    <row r="3001" ht="17.25" customHeight="1"/>
    <row r="3002" ht="17.25" customHeight="1"/>
    <row r="3003" ht="17.25" customHeight="1"/>
    <row r="3004" ht="17.25" customHeight="1"/>
    <row r="3005" ht="17.25" customHeight="1"/>
    <row r="3006" ht="17.25" customHeight="1"/>
    <row r="3007" ht="17.25" customHeight="1"/>
    <row r="3008" ht="17.25" customHeight="1"/>
    <row r="3009" ht="17.25" customHeight="1"/>
    <row r="3010" ht="17.25" customHeight="1"/>
    <row r="3011" ht="17.25" customHeight="1"/>
    <row r="3012" ht="17.25" customHeight="1"/>
    <row r="3013" ht="17.25" customHeight="1"/>
    <row r="3014" ht="17.25" customHeight="1"/>
    <row r="3015" ht="17.25" customHeight="1"/>
    <row r="3016" ht="17.25" customHeight="1"/>
    <row r="3017" ht="17.25" customHeight="1"/>
    <row r="3018" ht="17.25" customHeight="1"/>
    <row r="3019" ht="17.25" customHeight="1"/>
    <row r="3020" ht="17.25" customHeight="1"/>
    <row r="3021" ht="17.25" customHeight="1"/>
    <row r="3022" ht="17.25" customHeight="1"/>
    <row r="3023" ht="17.25" customHeight="1"/>
    <row r="3024" ht="17.25" customHeight="1"/>
    <row r="3025" ht="17.25" customHeight="1"/>
    <row r="3026" ht="17.25" customHeight="1"/>
    <row r="3027" ht="17.25" customHeight="1"/>
    <row r="3028" ht="17.25" customHeight="1"/>
    <row r="3029" ht="17.25" customHeight="1"/>
    <row r="3030" ht="17.25" customHeight="1"/>
    <row r="3031" ht="17.25" customHeight="1"/>
    <row r="3032" ht="17.25" customHeight="1"/>
    <row r="3033" ht="17.25" customHeight="1"/>
    <row r="3034" ht="17.25" customHeight="1"/>
    <row r="3035" ht="17.25" customHeight="1"/>
    <row r="3036" ht="17.25" customHeight="1"/>
    <row r="3037" ht="17.25" customHeight="1"/>
    <row r="3038" ht="17.25" customHeight="1"/>
    <row r="3039" ht="17.25" customHeight="1"/>
    <row r="3040" ht="17.25" customHeight="1"/>
    <row r="3041" ht="17.25" customHeight="1"/>
    <row r="3042" ht="17.25" customHeight="1"/>
    <row r="3043" ht="17.25" customHeight="1"/>
    <row r="3044" ht="17.25" customHeight="1"/>
    <row r="3045" ht="17.25" customHeight="1"/>
    <row r="3046" ht="17.25" customHeight="1"/>
    <row r="3047" ht="17.25" customHeight="1"/>
    <row r="3048" ht="17.25" customHeight="1"/>
    <row r="3049" ht="17.25" customHeight="1"/>
    <row r="3050" ht="17.25" customHeight="1"/>
    <row r="3051" ht="17.25" customHeight="1"/>
    <row r="3052" ht="17.25" customHeight="1"/>
    <row r="3053" ht="17.25" customHeight="1"/>
    <row r="3054" ht="17.25" customHeight="1"/>
    <row r="3055" ht="17.25" customHeight="1"/>
    <row r="3056" ht="17.25" customHeight="1"/>
    <row r="3057" ht="17.25" customHeight="1"/>
    <row r="3058" ht="17.25" customHeight="1"/>
    <row r="3059" ht="17.25" customHeight="1"/>
    <row r="3060" ht="17.25" customHeight="1"/>
    <row r="3061" ht="17.25" customHeight="1"/>
    <row r="3062" ht="17.25" customHeight="1"/>
    <row r="3063" ht="17.25" customHeight="1"/>
    <row r="3064" ht="17.25" customHeight="1"/>
    <row r="3065" ht="17.25" customHeight="1"/>
    <row r="3066" ht="17.25" customHeight="1"/>
    <row r="3067" ht="17.25" customHeight="1"/>
    <row r="3068" ht="17.25" customHeight="1"/>
    <row r="3069" ht="17.25" customHeight="1"/>
    <row r="3070" ht="17.25" customHeight="1"/>
    <row r="3071" ht="17.25" customHeight="1"/>
    <row r="3072" ht="17.25" customHeight="1"/>
    <row r="3073" ht="17.25" customHeight="1"/>
    <row r="3074" ht="17.25" customHeight="1"/>
    <row r="3075" ht="17.25" customHeight="1"/>
    <row r="3076" ht="17.25" customHeight="1"/>
    <row r="3077" ht="17.25" customHeight="1"/>
    <row r="3078" ht="17.25" customHeight="1"/>
    <row r="3079" ht="17.25" customHeight="1"/>
    <row r="3080" ht="17.25" customHeight="1"/>
    <row r="3081" ht="17.25" customHeight="1"/>
    <row r="3082" ht="17.25" customHeight="1"/>
    <row r="3083" ht="17.25" customHeight="1"/>
    <row r="3084" ht="17.25" customHeight="1"/>
    <row r="3085" ht="17.25" customHeight="1"/>
    <row r="3086" ht="17.25" customHeight="1"/>
    <row r="3087" ht="17.25" customHeight="1"/>
    <row r="3088" ht="17.25" customHeight="1"/>
    <row r="3089" ht="17.25" customHeight="1"/>
    <row r="3090" ht="17.25" customHeight="1"/>
    <row r="3091" ht="17.25" customHeight="1"/>
    <row r="3092" ht="17.25" customHeight="1"/>
    <row r="3093" ht="17.25" customHeight="1"/>
    <row r="3094" ht="17.25" customHeight="1"/>
    <row r="3095" ht="17.25" customHeight="1"/>
    <row r="3096" ht="17.25" customHeight="1"/>
    <row r="3097" ht="17.25" customHeight="1"/>
    <row r="3098" ht="17.25" customHeight="1"/>
    <row r="3099" ht="17.25" customHeight="1"/>
    <row r="3100" ht="17.25" customHeight="1"/>
    <row r="3101" ht="17.25" customHeight="1"/>
    <row r="3102" ht="17.25" customHeight="1"/>
    <row r="3103" ht="17.25" customHeight="1"/>
    <row r="3104" ht="17.25" customHeight="1"/>
    <row r="3105" ht="17.25" customHeight="1"/>
    <row r="3106" ht="17.25" customHeight="1"/>
    <row r="3107" ht="17.25" customHeight="1"/>
    <row r="3108" ht="17.25" customHeight="1"/>
    <row r="3109" ht="17.25" customHeight="1"/>
    <row r="3110" ht="17.25" customHeight="1"/>
    <row r="3111" ht="17.25" customHeight="1"/>
    <row r="3112" ht="17.25" customHeight="1"/>
    <row r="3113" ht="17.25" customHeight="1"/>
    <row r="3114" ht="17.25" customHeight="1"/>
    <row r="3115" ht="17.25" customHeight="1"/>
    <row r="3116" ht="17.25" customHeight="1"/>
    <row r="3117" ht="17.25" customHeight="1"/>
    <row r="3118" ht="17.25" customHeight="1"/>
    <row r="3119" ht="17.25" customHeight="1"/>
    <row r="3120" ht="17.25" customHeight="1"/>
    <row r="3121" ht="17.25" customHeight="1"/>
    <row r="3122" ht="17.25" customHeight="1"/>
    <row r="3123" ht="17.25" customHeight="1"/>
    <row r="3124" ht="17.25" customHeight="1"/>
    <row r="3125" ht="17.25" customHeight="1"/>
    <row r="3126" ht="17.25" customHeight="1"/>
    <row r="3127" ht="17.25" customHeight="1"/>
    <row r="3128" ht="17.25" customHeight="1"/>
    <row r="3129" ht="17.25" customHeight="1"/>
    <row r="3130" ht="17.25" customHeight="1"/>
    <row r="3131" ht="17.25" customHeight="1"/>
    <row r="3132" ht="17.25" customHeight="1"/>
    <row r="3133" ht="17.25" customHeight="1"/>
    <row r="3134" ht="17.25" customHeight="1"/>
    <row r="3135" ht="17.25" customHeight="1"/>
    <row r="3136" ht="17.25" customHeight="1"/>
    <row r="3137" ht="17.25" customHeight="1"/>
    <row r="3138" ht="17.25" customHeight="1"/>
    <row r="3139" ht="17.25" customHeight="1"/>
    <row r="3140" ht="17.25" customHeight="1"/>
    <row r="3141" ht="17.25" customHeight="1"/>
    <row r="3142" ht="17.25" customHeight="1"/>
    <row r="3143" ht="17.25" customHeight="1"/>
    <row r="3144" ht="17.25" customHeight="1"/>
    <row r="3145" ht="17.25" customHeight="1"/>
    <row r="3146" ht="17.25" customHeight="1"/>
    <row r="3147" ht="17.25" customHeight="1"/>
    <row r="3148" ht="17.25" customHeight="1"/>
    <row r="3149" ht="17.25" customHeight="1"/>
    <row r="3150" ht="17.25" customHeight="1"/>
    <row r="3151" ht="17.25" customHeight="1"/>
    <row r="3152" ht="17.25" customHeight="1"/>
    <row r="3153" ht="17.25" customHeight="1"/>
    <row r="3154" ht="17.25" customHeight="1"/>
    <row r="3155" ht="17.25" customHeight="1"/>
    <row r="3156" ht="17.25" customHeight="1"/>
    <row r="3157" ht="17.25" customHeight="1"/>
    <row r="3158" ht="17.25" customHeight="1"/>
    <row r="3159" ht="17.25" customHeight="1"/>
    <row r="3160" ht="17.25" customHeight="1"/>
    <row r="3161" ht="17.25" customHeight="1"/>
    <row r="3162" ht="17.25" customHeight="1"/>
    <row r="3163" ht="17.25" customHeight="1"/>
    <row r="3164" ht="17.25" customHeight="1"/>
    <row r="3165" ht="17.25" customHeight="1"/>
    <row r="3166" ht="17.25" customHeight="1"/>
    <row r="3167" ht="17.25" customHeight="1"/>
    <row r="3168" ht="17.25" customHeight="1"/>
    <row r="3169" ht="17.25" customHeight="1"/>
    <row r="3170" ht="17.25" customHeight="1"/>
    <row r="3171" ht="17.25" customHeight="1"/>
    <row r="3172" ht="17.25" customHeight="1"/>
    <row r="3173" ht="17.25" customHeight="1"/>
    <row r="3174" ht="17.25" customHeight="1"/>
    <row r="3175" ht="17.25" customHeight="1"/>
    <row r="3176" ht="17.25" customHeight="1"/>
    <row r="3177" ht="17.25" customHeight="1"/>
    <row r="3178" ht="17.25" customHeight="1"/>
    <row r="3179" ht="17.25" customHeight="1"/>
    <row r="3180" ht="17.25" customHeight="1"/>
    <row r="3181" ht="17.25" customHeight="1"/>
    <row r="3182" ht="17.25" customHeight="1"/>
    <row r="3183" ht="17.25" customHeight="1"/>
    <row r="3184" ht="17.25" customHeight="1"/>
    <row r="3185" ht="17.25" customHeight="1"/>
    <row r="3186" ht="17.25" customHeight="1"/>
    <row r="3187" ht="17.25" customHeight="1"/>
    <row r="3188" ht="17.25" customHeight="1"/>
    <row r="3189" ht="17.25" customHeight="1"/>
    <row r="3190" ht="17.25" customHeight="1"/>
    <row r="3191" ht="17.25" customHeight="1"/>
    <row r="3192" ht="17.25" customHeight="1"/>
    <row r="3193" ht="17.25" customHeight="1"/>
    <row r="3194" ht="17.25" customHeight="1"/>
    <row r="3195" ht="17.25" customHeight="1"/>
    <row r="3196" ht="17.25" customHeight="1"/>
    <row r="3197" ht="17.25" customHeight="1"/>
    <row r="3198" ht="17.25" customHeight="1"/>
    <row r="3199" ht="17.25" customHeight="1"/>
    <row r="3200" ht="17.25" customHeight="1"/>
    <row r="3201" ht="17.25" customHeight="1"/>
    <row r="3202" ht="17.25" customHeight="1"/>
    <row r="3203" ht="17.25" customHeight="1"/>
    <row r="3204" ht="17.25" customHeight="1"/>
    <row r="3205" ht="17.25" customHeight="1"/>
    <row r="3206" ht="17.25" customHeight="1"/>
    <row r="3207" ht="17.25" customHeight="1"/>
    <row r="3208" ht="17.25" customHeight="1"/>
    <row r="3209" ht="17.25" customHeight="1"/>
    <row r="3210" ht="17.25" customHeight="1"/>
    <row r="3211" ht="17.25" customHeight="1"/>
    <row r="3212" ht="17.25" customHeight="1"/>
    <row r="3213" ht="17.25" customHeight="1"/>
    <row r="3214" ht="17.25" customHeight="1"/>
    <row r="3215" ht="17.25" customHeight="1"/>
    <row r="3216" ht="17.25" customHeight="1"/>
    <row r="3217" ht="17.25" customHeight="1"/>
    <row r="3218" ht="17.25" customHeight="1"/>
    <row r="3219" ht="17.25" customHeight="1"/>
    <row r="3220" ht="17.25" customHeight="1"/>
    <row r="3221" ht="17.25" customHeight="1"/>
    <row r="3222" ht="17.25" customHeight="1"/>
    <row r="3223" ht="17.25" customHeight="1"/>
    <row r="3224" ht="17.25" customHeight="1"/>
    <row r="3225" ht="17.25" customHeight="1"/>
    <row r="3226" ht="17.25" customHeight="1"/>
    <row r="3227" ht="17.25" customHeight="1"/>
    <row r="3228" ht="17.25" customHeight="1"/>
    <row r="3229" ht="17.25" customHeight="1"/>
    <row r="3230" ht="17.25" customHeight="1"/>
    <row r="3231" ht="17.25" customHeight="1"/>
    <row r="3232" ht="17.25" customHeight="1"/>
    <row r="3233" ht="17.25" customHeight="1"/>
    <row r="3234" ht="17.25" customHeight="1"/>
    <row r="3235" ht="17.25" customHeight="1"/>
    <row r="3236" ht="17.25" customHeight="1"/>
    <row r="3237" ht="17.25" customHeight="1"/>
    <row r="3238" ht="17.25" customHeight="1"/>
    <row r="3239" ht="17.25" customHeight="1"/>
    <row r="3240" ht="17.25" customHeight="1"/>
    <row r="3241" ht="17.25" customHeight="1"/>
    <row r="3242" ht="17.25" customHeight="1"/>
    <row r="3243" ht="17.25" customHeight="1"/>
    <row r="3244" ht="17.25" customHeight="1"/>
    <row r="3245" ht="17.25" customHeight="1"/>
    <row r="3246" ht="17.25" customHeight="1"/>
    <row r="3247" ht="17.25" customHeight="1"/>
    <row r="3248" ht="17.25" customHeight="1"/>
    <row r="3249" ht="17.25" customHeight="1"/>
    <row r="3250" ht="17.25" customHeight="1"/>
    <row r="3251" ht="17.25" customHeight="1"/>
    <row r="3252" ht="17.25" customHeight="1"/>
    <row r="3253" ht="17.25" customHeight="1"/>
    <row r="3254" ht="17.25" customHeight="1"/>
    <row r="3255" ht="17.25" customHeight="1"/>
    <row r="3256" ht="17.25" customHeight="1"/>
    <row r="3257" ht="17.25" customHeight="1"/>
    <row r="3258" ht="17.25" customHeight="1"/>
    <row r="3259" ht="17.25" customHeight="1"/>
    <row r="3260" ht="17.25" customHeight="1"/>
    <row r="3261" ht="17.25" customHeight="1"/>
    <row r="3262" ht="17.25" customHeight="1"/>
    <row r="3263" ht="17.25" customHeight="1"/>
    <row r="3264" ht="17.25" customHeight="1"/>
    <row r="3265" ht="17.25" customHeight="1"/>
    <row r="3266" ht="17.25" customHeight="1"/>
    <row r="3267" ht="17.25" customHeight="1"/>
    <row r="3268" ht="17.25" customHeight="1"/>
    <row r="3269" ht="17.25" customHeight="1"/>
    <row r="3270" ht="17.25" customHeight="1"/>
    <row r="3271" ht="17.25" customHeight="1"/>
    <row r="3272" ht="17.25" customHeight="1"/>
    <row r="3273" ht="17.25" customHeight="1"/>
    <row r="3274" ht="17.25" customHeight="1"/>
    <row r="3275" ht="17.25" customHeight="1"/>
    <row r="3276" ht="17.25" customHeight="1"/>
    <row r="3277" ht="17.25" customHeight="1"/>
    <row r="3278" ht="17.25" customHeight="1"/>
    <row r="3279" ht="17.25" customHeight="1"/>
    <row r="3280" ht="17.25" customHeight="1"/>
    <row r="3281" ht="17.25" customHeight="1"/>
    <row r="3282" ht="17.25" customHeight="1"/>
    <row r="3283" ht="17.25" customHeight="1"/>
    <row r="3284" ht="17.25" customHeight="1"/>
    <row r="3285" ht="17.25" customHeight="1"/>
    <row r="3286" ht="17.25" customHeight="1"/>
    <row r="3287" ht="17.25" customHeight="1"/>
    <row r="3288" ht="17.25" customHeight="1"/>
    <row r="3289" ht="17.25" customHeight="1"/>
    <row r="3290" ht="17.25" customHeight="1"/>
    <row r="3291" ht="17.25" customHeight="1"/>
    <row r="3292" ht="17.25" customHeight="1"/>
    <row r="3293" ht="17.25" customHeight="1"/>
    <row r="3294" ht="17.25" customHeight="1"/>
    <row r="3295" ht="17.25" customHeight="1"/>
    <row r="3296" ht="17.25" customHeight="1"/>
    <row r="3297" ht="17.25" customHeight="1"/>
    <row r="3298" ht="17.25" customHeight="1"/>
    <row r="3299" ht="17.25" customHeight="1"/>
    <row r="3300" ht="17.25" customHeight="1"/>
    <row r="3301" ht="17.25" customHeight="1"/>
    <row r="3302" ht="17.25" customHeight="1"/>
    <row r="3303" ht="17.25" customHeight="1"/>
    <row r="3304" ht="17.25" customHeight="1"/>
    <row r="3305" ht="17.25" customHeight="1"/>
    <row r="3306" ht="17.25" customHeight="1"/>
    <row r="3307" ht="17.25" customHeight="1"/>
    <row r="3308" ht="17.25" customHeight="1"/>
    <row r="3309" ht="17.25" customHeight="1"/>
    <row r="3310" ht="17.25" customHeight="1"/>
    <row r="3311" ht="17.25" customHeight="1"/>
    <row r="3312" ht="17.25" customHeight="1"/>
    <row r="3313" ht="17.25" customHeight="1"/>
    <row r="3314" ht="17.25" customHeight="1"/>
    <row r="3315" ht="17.25" customHeight="1"/>
    <row r="3316" ht="17.25" customHeight="1"/>
    <row r="3317" ht="17.25" customHeight="1"/>
    <row r="3318" ht="17.25" customHeight="1"/>
    <row r="3319" ht="17.25" customHeight="1"/>
    <row r="3320" ht="17.25" customHeight="1"/>
    <row r="3321" ht="17.25" customHeight="1"/>
    <row r="3322" ht="17.25" customHeight="1"/>
    <row r="3323" ht="17.25" customHeight="1"/>
    <row r="3324" ht="17.25" customHeight="1"/>
    <row r="3325" ht="17.25" customHeight="1"/>
    <row r="3326" ht="17.25" customHeight="1"/>
    <row r="3327" ht="17.25" customHeight="1"/>
    <row r="3328" ht="17.25" customHeight="1"/>
    <row r="3329" ht="17.25" customHeight="1"/>
    <row r="3330" ht="17.25" customHeight="1"/>
    <row r="3331" ht="17.25" customHeight="1"/>
    <row r="3332" ht="17.25" customHeight="1"/>
    <row r="3333" ht="17.25" customHeight="1"/>
    <row r="3334" ht="17.25" customHeight="1"/>
    <row r="3335" ht="17.25" customHeight="1"/>
    <row r="3336" ht="17.25" customHeight="1"/>
    <row r="3337" ht="17.25" customHeight="1"/>
    <row r="3338" ht="17.25" customHeight="1"/>
    <row r="3339" ht="17.25" customHeight="1"/>
    <row r="3340" ht="17.25" customHeight="1"/>
    <row r="3341" ht="17.25" customHeight="1"/>
    <row r="3342" ht="17.25" customHeight="1"/>
    <row r="3343" ht="17.25" customHeight="1"/>
    <row r="3344" ht="17.25" customHeight="1"/>
    <row r="3345" ht="17.25" customHeight="1"/>
    <row r="3346" ht="17.25" customHeight="1"/>
    <row r="3347" ht="17.25" customHeight="1"/>
    <row r="3348" ht="17.25" customHeight="1"/>
    <row r="3349" ht="17.25" customHeight="1"/>
    <row r="3350" ht="17.25" customHeight="1"/>
    <row r="3351" ht="17.25" customHeight="1"/>
    <row r="3352" ht="17.25" customHeight="1"/>
    <row r="3353" ht="17.25" customHeight="1"/>
    <row r="3354" ht="17.25" customHeight="1"/>
    <row r="3355" ht="17.25" customHeight="1"/>
    <row r="3356" ht="17.25" customHeight="1"/>
    <row r="3357" ht="17.25" customHeight="1"/>
    <row r="3358" ht="17.25" customHeight="1"/>
    <row r="3359" ht="17.25" customHeight="1"/>
    <row r="3360" ht="17.25" customHeight="1"/>
    <row r="3361" ht="17.25" customHeight="1"/>
    <row r="3362" ht="17.25" customHeight="1"/>
    <row r="3363" ht="17.25" customHeight="1"/>
    <row r="3364" ht="17.25" customHeight="1"/>
    <row r="3365" ht="17.25" customHeight="1"/>
    <row r="3366" ht="17.25" customHeight="1"/>
    <row r="3367" ht="17.25" customHeight="1"/>
    <row r="3368" ht="17.25" customHeight="1"/>
    <row r="3369" ht="17.25" customHeight="1"/>
    <row r="3370" ht="17.25" customHeight="1"/>
    <row r="3371" ht="17.25" customHeight="1"/>
    <row r="3372" ht="17.25" customHeight="1"/>
    <row r="3373" ht="17.25" customHeight="1"/>
    <row r="3374" ht="17.25" customHeight="1"/>
    <row r="3375" ht="17.25" customHeight="1"/>
    <row r="3376" ht="17.25" customHeight="1"/>
    <row r="3377" ht="17.25" customHeight="1"/>
    <row r="3378" ht="17.25" customHeight="1"/>
    <row r="3379" ht="17.25" customHeight="1"/>
    <row r="3380" ht="17.25" customHeight="1"/>
    <row r="3381" ht="17.25" customHeight="1"/>
    <row r="3382" ht="17.25" customHeight="1"/>
    <row r="3383" ht="17.25" customHeight="1"/>
    <row r="3384" ht="17.25" customHeight="1"/>
    <row r="3385" ht="17.25" customHeight="1"/>
    <row r="3386" ht="17.25" customHeight="1"/>
    <row r="3387" ht="17.25" customHeight="1"/>
    <row r="3388" ht="17.25" customHeight="1"/>
    <row r="3389" ht="17.25" customHeight="1"/>
    <row r="3390" ht="17.25" customHeight="1"/>
    <row r="3391" ht="17.25" customHeight="1"/>
    <row r="3392" ht="17.25" customHeight="1"/>
    <row r="3393" ht="17.25" customHeight="1"/>
    <row r="3394" ht="17.25" customHeight="1"/>
    <row r="3395" ht="17.25" customHeight="1"/>
    <row r="3396" ht="17.25" customHeight="1"/>
    <row r="3397" ht="17.25" customHeight="1"/>
    <row r="3398" ht="17.25" customHeight="1"/>
    <row r="3399" ht="17.25" customHeight="1"/>
    <row r="3400" ht="17.25" customHeight="1"/>
    <row r="3401" ht="17.25" customHeight="1"/>
    <row r="3402" ht="17.25" customHeight="1"/>
    <row r="3403" ht="17.25" customHeight="1"/>
    <row r="3404" ht="17.25" customHeight="1"/>
    <row r="3405" ht="17.25" customHeight="1"/>
    <row r="3406" ht="17.25" customHeight="1"/>
    <row r="3407" ht="17.25" customHeight="1"/>
    <row r="3408" ht="17.25" customHeight="1"/>
    <row r="3409" ht="17.25" customHeight="1"/>
    <row r="3410" ht="17.25" customHeight="1"/>
    <row r="3411" ht="17.25" customHeight="1"/>
    <row r="3412" ht="17.25" customHeight="1"/>
    <row r="3413" ht="17.25" customHeight="1"/>
    <row r="3414" ht="17.25" customHeight="1"/>
    <row r="3415" ht="17.25" customHeight="1"/>
    <row r="3416" ht="17.25" customHeight="1"/>
    <row r="3417" ht="17.25" customHeight="1"/>
    <row r="3418" ht="17.25" customHeight="1"/>
    <row r="3419" ht="17.25" customHeight="1"/>
    <row r="3420" ht="17.25" customHeight="1"/>
    <row r="3421" ht="17.25" customHeight="1"/>
    <row r="3422" ht="17.25" customHeight="1"/>
    <row r="3423" ht="17.25" customHeight="1"/>
    <row r="3424" ht="17.25" customHeight="1"/>
    <row r="3425" ht="17.25" customHeight="1"/>
    <row r="3426" ht="17.25" customHeight="1"/>
    <row r="3427" ht="17.25" customHeight="1"/>
    <row r="3428" ht="17.25" customHeight="1"/>
    <row r="3429" ht="17.25" customHeight="1"/>
    <row r="3430" ht="17.25" customHeight="1"/>
    <row r="3431" ht="17.25" customHeight="1"/>
    <row r="3432" ht="17.25" customHeight="1"/>
    <row r="3433" ht="17.25" customHeight="1"/>
    <row r="3434" ht="17.25" customHeight="1"/>
    <row r="3435" ht="17.25" customHeight="1"/>
    <row r="3436" ht="17.25" customHeight="1"/>
    <row r="3437" ht="17.25" customHeight="1"/>
    <row r="3438" ht="17.25" customHeight="1"/>
    <row r="3439" ht="17.25" customHeight="1"/>
    <row r="3440" ht="17.25" customHeight="1"/>
    <row r="3441" ht="17.25" customHeight="1"/>
    <row r="3442" ht="17.25" customHeight="1"/>
    <row r="3443" ht="17.25" customHeight="1"/>
    <row r="3444" ht="17.25" customHeight="1"/>
    <row r="3445" ht="17.25" customHeight="1"/>
    <row r="3446" ht="17.25" customHeight="1"/>
    <row r="3447" ht="17.25" customHeight="1"/>
    <row r="3448" ht="17.25" customHeight="1"/>
    <row r="3449" ht="17.25" customHeight="1"/>
    <row r="3450" ht="17.25" customHeight="1"/>
    <row r="3451" ht="17.25" customHeight="1"/>
    <row r="3452" ht="17.25" customHeight="1"/>
    <row r="3453" ht="17.25" customHeight="1"/>
    <row r="3454" ht="17.25" customHeight="1"/>
    <row r="3455" ht="17.25" customHeight="1"/>
    <row r="3456" ht="17.25" customHeight="1"/>
    <row r="3457" ht="17.25" customHeight="1"/>
    <row r="3458" ht="17.25" customHeight="1"/>
    <row r="3459" ht="17.25" customHeight="1"/>
    <row r="3460" ht="17.25" customHeight="1"/>
    <row r="3461" ht="17.25" customHeight="1"/>
    <row r="3462" ht="17.25" customHeight="1"/>
    <row r="3463" ht="17.25" customHeight="1"/>
    <row r="3464" ht="17.25" customHeight="1"/>
    <row r="3465" ht="17.25" customHeight="1"/>
    <row r="3466" ht="17.25" customHeight="1"/>
    <row r="3467" ht="17.25" customHeight="1"/>
    <row r="3468" ht="17.25" customHeight="1"/>
    <row r="3469" ht="17.25" customHeight="1"/>
    <row r="3470" ht="17.25" customHeight="1"/>
    <row r="3471" ht="17.25" customHeight="1"/>
    <row r="3472" ht="17.25" customHeight="1"/>
    <row r="3473" ht="17.25" customHeight="1"/>
    <row r="3474" ht="17.25" customHeight="1"/>
    <row r="3475" ht="17.25" customHeight="1"/>
    <row r="3476" ht="17.25" customHeight="1"/>
    <row r="3477" ht="17.25" customHeight="1"/>
    <row r="3478" ht="17.25" customHeight="1"/>
    <row r="3479" ht="17.25" customHeight="1"/>
    <row r="3480" ht="17.25" customHeight="1"/>
    <row r="3481" ht="17.25" customHeight="1"/>
    <row r="3482" ht="17.25" customHeight="1"/>
    <row r="3483" ht="17.25" customHeight="1"/>
    <row r="3484" ht="17.25" customHeight="1"/>
    <row r="3485" ht="17.25" customHeight="1"/>
    <row r="3486" ht="17.25" customHeight="1"/>
    <row r="3487" ht="17.25" customHeight="1"/>
    <row r="3488" ht="17.25" customHeight="1"/>
    <row r="3489" ht="17.25" customHeight="1"/>
    <row r="3490" ht="17.25" customHeight="1"/>
    <row r="3491" ht="17.25" customHeight="1"/>
    <row r="3492" ht="17.25" customHeight="1"/>
    <row r="3493" ht="17.25" customHeight="1"/>
    <row r="3494" ht="17.25" customHeight="1"/>
    <row r="3495" ht="17.25" customHeight="1"/>
    <row r="3496" ht="17.25" customHeight="1"/>
    <row r="3497" ht="17.25" customHeight="1"/>
    <row r="3498" ht="17.25" customHeight="1"/>
    <row r="3499" ht="17.25" customHeight="1"/>
    <row r="3500" ht="17.25" customHeight="1"/>
    <row r="3501" ht="17.25" customHeight="1"/>
    <row r="3502" ht="17.25" customHeight="1"/>
    <row r="3503" ht="17.25" customHeight="1"/>
    <row r="3504" ht="17.25" customHeight="1"/>
    <row r="3505" ht="17.25" customHeight="1"/>
    <row r="3506" ht="17.25" customHeight="1"/>
    <row r="3507" ht="17.25" customHeight="1"/>
    <row r="3508" ht="17.25" customHeight="1"/>
    <row r="3509" ht="17.25" customHeight="1"/>
    <row r="3510" ht="17.25" customHeight="1"/>
    <row r="3511" ht="17.25" customHeight="1"/>
    <row r="3512" ht="17.25" customHeight="1"/>
    <row r="3513" ht="17.25" customHeight="1"/>
    <row r="3514" ht="17.25" customHeight="1"/>
    <row r="3515" ht="17.25" customHeight="1"/>
    <row r="3516" ht="17.25" customHeight="1"/>
    <row r="3517" ht="17.25" customHeight="1"/>
    <row r="3518" ht="17.25" customHeight="1"/>
    <row r="3519" ht="17.25" customHeight="1"/>
    <row r="3520" ht="17.25" customHeight="1"/>
    <row r="3521" ht="17.25" customHeight="1"/>
    <row r="3522" ht="17.25" customHeight="1"/>
    <row r="3523" ht="17.25" customHeight="1"/>
    <row r="3524" ht="17.25" customHeight="1"/>
    <row r="3525" ht="17.25" customHeight="1"/>
    <row r="3526" ht="17.25" customHeight="1"/>
    <row r="3527" ht="17.25" customHeight="1"/>
    <row r="3528" ht="17.25" customHeight="1"/>
    <row r="3529" ht="17.25" customHeight="1"/>
    <row r="3530" ht="17.25" customHeight="1"/>
    <row r="3531" ht="17.25" customHeight="1"/>
    <row r="3532" ht="17.25" customHeight="1"/>
    <row r="3533" ht="17.25" customHeight="1"/>
    <row r="3534" ht="17.25" customHeight="1"/>
    <row r="3535" ht="17.25" customHeight="1"/>
    <row r="3536" ht="17.25" customHeight="1"/>
    <row r="3537" ht="17.25" customHeight="1"/>
    <row r="3538" ht="17.25" customHeight="1"/>
    <row r="3539" ht="17.25" customHeight="1"/>
    <row r="3540" ht="17.25" customHeight="1"/>
    <row r="3541" ht="17.25" customHeight="1"/>
    <row r="3542" ht="17.25" customHeight="1"/>
    <row r="3543" ht="17.25" customHeight="1"/>
    <row r="3544" ht="17.25" customHeight="1"/>
    <row r="3545" ht="17.25" customHeight="1"/>
    <row r="3546" ht="17.25" customHeight="1"/>
    <row r="3547" ht="17.25" customHeight="1"/>
    <row r="3548" ht="17.25" customHeight="1"/>
    <row r="3549" ht="17.25" customHeight="1"/>
    <row r="3550" ht="17.25" customHeight="1"/>
    <row r="3551" ht="17.25" customHeight="1"/>
    <row r="3552" ht="17.25" customHeight="1"/>
    <row r="3553" ht="17.25" customHeight="1"/>
    <row r="3554" ht="17.25" customHeight="1"/>
    <row r="3555" ht="17.25" customHeight="1"/>
    <row r="3556" ht="17.25" customHeight="1"/>
    <row r="3557" ht="17.25" customHeight="1"/>
    <row r="3558" ht="17.25" customHeight="1"/>
    <row r="3559" ht="17.25" customHeight="1"/>
    <row r="3560" ht="17.25" customHeight="1"/>
    <row r="3561" ht="17.25" customHeight="1"/>
    <row r="3562" ht="17.25" customHeight="1"/>
    <row r="3563" ht="17.25" customHeight="1"/>
    <row r="3564" ht="17.25" customHeight="1"/>
    <row r="3565" ht="17.25" customHeight="1"/>
    <row r="3566" ht="17.25" customHeight="1"/>
    <row r="3567" ht="17.25" customHeight="1"/>
    <row r="3568" ht="17.25" customHeight="1"/>
    <row r="3569" ht="17.25" customHeight="1"/>
    <row r="3570" ht="17.25" customHeight="1"/>
    <row r="3571" ht="17.25" customHeight="1"/>
    <row r="3572" ht="17.25" customHeight="1"/>
    <row r="3573" ht="17.25" customHeight="1"/>
    <row r="3574" ht="17.25" customHeight="1"/>
    <row r="3575" ht="17.25" customHeight="1"/>
    <row r="3576" ht="17.25" customHeight="1"/>
    <row r="3577" ht="17.25" customHeight="1"/>
    <row r="3578" ht="17.25" customHeight="1"/>
    <row r="3579" ht="17.25" customHeight="1"/>
    <row r="3580" ht="17.25" customHeight="1"/>
    <row r="3581" ht="17.25" customHeight="1"/>
    <row r="3582" ht="17.25" customHeight="1"/>
    <row r="3583" ht="17.25" customHeight="1"/>
    <row r="3584" ht="17.25" customHeight="1"/>
    <row r="3585" ht="17.25" customHeight="1"/>
    <row r="3586" ht="17.25" customHeight="1"/>
    <row r="3587" ht="17.25" customHeight="1"/>
    <row r="3588" ht="17.25" customHeight="1"/>
    <row r="3589" ht="17.25" customHeight="1"/>
    <row r="3590" ht="17.25" customHeight="1"/>
    <row r="3591" ht="17.25" customHeight="1"/>
    <row r="3592" ht="17.25" customHeight="1"/>
    <row r="3593" ht="17.25" customHeight="1"/>
    <row r="3594" ht="17.25" customHeight="1"/>
    <row r="3595" ht="17.25" customHeight="1"/>
    <row r="3596" ht="17.25" customHeight="1"/>
    <row r="3597" ht="17.25" customHeight="1"/>
    <row r="3598" ht="17.25" customHeight="1"/>
    <row r="3599" ht="17.25" customHeight="1"/>
    <row r="3600" ht="17.25" customHeight="1"/>
    <row r="3601" ht="17.25" customHeight="1"/>
    <row r="3602" ht="17.25" customHeight="1"/>
    <row r="3603" ht="17.25" customHeight="1"/>
    <row r="3604" ht="17.25" customHeight="1"/>
    <row r="3605" ht="17.25" customHeight="1"/>
    <row r="3606" ht="17.25" customHeight="1"/>
    <row r="3607" ht="17.25" customHeight="1"/>
    <row r="3608" ht="17.25" customHeight="1"/>
    <row r="3609" ht="17.25" customHeight="1"/>
    <row r="3610" ht="17.25" customHeight="1"/>
    <row r="3611" ht="17.25" customHeight="1"/>
    <row r="3612" ht="17.25" customHeight="1"/>
    <row r="3613" ht="17.25" customHeight="1"/>
    <row r="3614" ht="17.25" customHeight="1"/>
    <row r="3615" ht="17.25" customHeight="1"/>
    <row r="3616" ht="17.25" customHeight="1"/>
    <row r="3617" ht="17.25" customHeight="1"/>
    <row r="3618" ht="17.25" customHeight="1"/>
    <row r="3619" ht="17.25" customHeight="1"/>
    <row r="3620" ht="17.25" customHeight="1"/>
    <row r="3621" ht="17.25" customHeight="1"/>
    <row r="3622" ht="17.25" customHeight="1"/>
    <row r="3623" ht="17.25" customHeight="1"/>
    <row r="3624" ht="17.25" customHeight="1"/>
    <row r="3625" ht="17.25" customHeight="1"/>
    <row r="3626" ht="17.25" customHeight="1"/>
    <row r="3627" ht="17.25" customHeight="1"/>
    <row r="3628" ht="17.25" customHeight="1"/>
    <row r="3629" ht="17.25" customHeight="1"/>
    <row r="3630" ht="17.25" customHeight="1"/>
    <row r="3631" ht="17.25" customHeight="1"/>
    <row r="3632" ht="17.25" customHeight="1"/>
    <row r="3633" ht="17.25" customHeight="1"/>
    <row r="3634" ht="17.25" customHeight="1"/>
    <row r="3635" ht="17.25" customHeight="1"/>
    <row r="3636" ht="17.25" customHeight="1"/>
    <row r="3637" ht="17.25" customHeight="1"/>
    <row r="3638" ht="17.25" customHeight="1"/>
    <row r="3639" ht="17.25" customHeight="1"/>
    <row r="3640" ht="17.25" customHeight="1"/>
    <row r="3641" ht="17.25" customHeight="1"/>
    <row r="3642" ht="17.25" customHeight="1"/>
    <row r="3643" ht="17.25" customHeight="1"/>
    <row r="3644" ht="17.25" customHeight="1"/>
    <row r="3645" ht="17.25" customHeight="1"/>
    <row r="3646" ht="17.25" customHeight="1"/>
    <row r="3647" ht="17.25" customHeight="1"/>
    <row r="3648" ht="17.25" customHeight="1"/>
    <row r="3649" ht="17.25" customHeight="1"/>
    <row r="3650" ht="17.25" customHeight="1"/>
    <row r="3651" ht="17.25" customHeight="1"/>
    <row r="3652" ht="17.25" customHeight="1"/>
    <row r="3653" ht="17.25" customHeight="1"/>
    <row r="3654" ht="17.25" customHeight="1"/>
    <row r="3655" ht="17.25" customHeight="1"/>
    <row r="3656" ht="17.25" customHeight="1"/>
    <row r="3657" ht="17.25" customHeight="1"/>
    <row r="3658" ht="17.25" customHeight="1"/>
    <row r="3659" ht="17.25" customHeight="1"/>
    <row r="3660" ht="17.25" customHeight="1"/>
    <row r="3661" ht="17.25" customHeight="1"/>
    <row r="3662" ht="17.25" customHeight="1"/>
    <row r="3663" ht="17.25" customHeight="1"/>
    <row r="3664" ht="17.25" customHeight="1"/>
    <row r="3665" ht="17.25" customHeight="1"/>
    <row r="3666" ht="17.25" customHeight="1"/>
    <row r="3667" ht="17.25" customHeight="1"/>
    <row r="3668" ht="17.25" customHeight="1"/>
    <row r="3669" ht="17.25" customHeight="1"/>
    <row r="3670" ht="17.25" customHeight="1"/>
    <row r="3671" ht="17.25" customHeight="1"/>
    <row r="3672" ht="17.25" customHeight="1"/>
    <row r="3673" ht="17.25" customHeight="1"/>
    <row r="3674" ht="17.25" customHeight="1"/>
    <row r="3675" ht="17.25" customHeight="1"/>
    <row r="3676" ht="17.25" customHeight="1"/>
    <row r="3677" ht="17.25" customHeight="1"/>
    <row r="3678" ht="17.25" customHeight="1"/>
    <row r="3679" ht="17.25" customHeight="1"/>
    <row r="3680" ht="17.25" customHeight="1"/>
    <row r="3681" ht="17.25" customHeight="1"/>
    <row r="3682" ht="17.25" customHeight="1"/>
    <row r="3683" ht="17.25" customHeight="1"/>
    <row r="3684" ht="17.25" customHeight="1"/>
    <row r="3685" ht="17.25" customHeight="1"/>
    <row r="3686" ht="17.25" customHeight="1"/>
    <row r="3687" ht="17.25" customHeight="1"/>
    <row r="3688" ht="17.25" customHeight="1"/>
    <row r="3689" ht="17.25" customHeight="1"/>
    <row r="3690" ht="17.25" customHeight="1"/>
    <row r="3691" ht="17.25" customHeight="1"/>
    <row r="3692" ht="17.25" customHeight="1"/>
    <row r="3693" ht="17.25" customHeight="1"/>
    <row r="3694" ht="17.25" customHeight="1"/>
    <row r="3695" ht="17.25" customHeight="1"/>
    <row r="3696" ht="17.25" customHeight="1"/>
    <row r="3697" ht="17.25" customHeight="1"/>
    <row r="3698" ht="17.25" customHeight="1"/>
    <row r="3699" ht="17.25" customHeight="1"/>
    <row r="3700" ht="17.25" customHeight="1"/>
    <row r="3701" ht="17.25" customHeight="1"/>
    <row r="3702" ht="17.25" customHeight="1"/>
    <row r="3703" ht="17.25" customHeight="1"/>
    <row r="3704" ht="17.25" customHeight="1"/>
    <row r="3705" ht="17.25" customHeight="1"/>
    <row r="3706" ht="17.25" customHeight="1"/>
    <row r="3707" ht="17.25" customHeight="1"/>
    <row r="3708" ht="17.25" customHeight="1"/>
    <row r="3709" ht="17.25" customHeight="1"/>
    <row r="3710" ht="17.25" customHeight="1"/>
    <row r="3711" ht="17.25" customHeight="1"/>
    <row r="3712" ht="17.25" customHeight="1"/>
    <row r="3713" ht="17.25" customHeight="1"/>
    <row r="3714" ht="17.25" customHeight="1"/>
    <row r="3715" ht="17.25" customHeight="1"/>
    <row r="3716" ht="17.25" customHeight="1"/>
    <row r="3717" ht="17.25" customHeight="1"/>
    <row r="3718" ht="17.25" customHeight="1"/>
    <row r="3719" ht="17.25" customHeight="1"/>
    <row r="3720" ht="17.25" customHeight="1"/>
    <row r="3721" ht="17.25" customHeight="1"/>
    <row r="3722" ht="17.25" customHeight="1"/>
    <row r="3723" ht="17.25" customHeight="1"/>
    <row r="3724" ht="17.25" customHeight="1"/>
    <row r="3725" ht="17.25" customHeight="1"/>
    <row r="3726" ht="17.25" customHeight="1"/>
    <row r="3727" ht="17.25" customHeight="1"/>
    <row r="3728" ht="17.25" customHeight="1"/>
    <row r="3729" ht="17.25" customHeight="1"/>
    <row r="3730" ht="17.25" customHeight="1"/>
    <row r="3731" ht="17.25" customHeight="1"/>
    <row r="3732" ht="17.25" customHeight="1"/>
    <row r="3733" ht="17.25" customHeight="1"/>
    <row r="3734" ht="17.25" customHeight="1"/>
    <row r="3735" ht="17.25" customHeight="1"/>
    <row r="3736" ht="17.25" customHeight="1"/>
    <row r="3737" ht="17.25" customHeight="1"/>
    <row r="3738" ht="17.25" customHeight="1"/>
    <row r="3739" ht="17.25" customHeight="1"/>
    <row r="3740" ht="17.25" customHeight="1"/>
    <row r="3741" ht="17.25" customHeight="1"/>
    <row r="3742" ht="17.25" customHeight="1"/>
    <row r="3743" ht="17.25" customHeight="1"/>
    <row r="3744" ht="17.25" customHeight="1"/>
    <row r="3745" ht="17.25" customHeight="1"/>
    <row r="3746" ht="17.25" customHeight="1"/>
    <row r="3747" ht="17.25" customHeight="1"/>
    <row r="3748" ht="17.25" customHeight="1"/>
    <row r="3749" ht="17.25" customHeight="1"/>
    <row r="3750" ht="17.25" customHeight="1"/>
    <row r="3751" ht="17.25" customHeight="1"/>
    <row r="3752" ht="17.25" customHeight="1"/>
    <row r="3753" ht="17.25" customHeight="1"/>
    <row r="3754" ht="17.25" customHeight="1"/>
    <row r="3755" ht="17.25" customHeight="1"/>
    <row r="3756" ht="17.25" customHeight="1"/>
    <row r="3757" ht="17.25" customHeight="1"/>
    <row r="3758" ht="17.25" customHeight="1"/>
    <row r="3759" ht="17.25" customHeight="1"/>
    <row r="3760" ht="17.25" customHeight="1"/>
    <row r="3761" ht="17.25" customHeight="1"/>
    <row r="3762" ht="17.25" customHeight="1"/>
    <row r="3763" ht="17.25" customHeight="1"/>
    <row r="3764" ht="17.25" customHeight="1"/>
    <row r="3765" ht="17.25" customHeight="1"/>
    <row r="3766" ht="17.25" customHeight="1"/>
    <row r="3767" ht="17.25" customHeight="1"/>
    <row r="3768" ht="17.25" customHeight="1"/>
    <row r="3769" ht="17.25" customHeight="1"/>
    <row r="3770" ht="17.25" customHeight="1"/>
    <row r="3771" ht="17.25" customHeight="1"/>
    <row r="3772" ht="17.25" customHeight="1"/>
    <row r="3773" ht="17.25" customHeight="1"/>
    <row r="3774" ht="17.25" customHeight="1"/>
    <row r="3775" ht="17.25" customHeight="1"/>
    <row r="3776" ht="17.25" customHeight="1"/>
    <row r="3777" ht="17.25" customHeight="1"/>
    <row r="3778" ht="17.25" customHeight="1"/>
    <row r="3779" ht="17.25" customHeight="1"/>
    <row r="3780" ht="17.25" customHeight="1"/>
    <row r="3781" ht="17.25" customHeight="1"/>
    <row r="3782" ht="17.25" customHeight="1"/>
    <row r="3783" ht="17.25" customHeight="1"/>
    <row r="3784" ht="17.25" customHeight="1"/>
    <row r="3785" ht="17.25" customHeight="1"/>
    <row r="3786" ht="17.25" customHeight="1"/>
    <row r="3787" ht="17.25" customHeight="1"/>
    <row r="3788" ht="17.25" customHeight="1"/>
    <row r="3789" ht="17.25" customHeight="1"/>
    <row r="3790" ht="17.25" customHeight="1"/>
    <row r="3791" ht="17.25" customHeight="1"/>
    <row r="3792" ht="17.25" customHeight="1"/>
    <row r="3793" ht="17.25" customHeight="1"/>
    <row r="3794" ht="17.25" customHeight="1"/>
    <row r="3795" ht="17.25" customHeight="1"/>
    <row r="3796" ht="17.25" customHeight="1"/>
    <row r="3797" ht="17.25" customHeight="1"/>
    <row r="3798" ht="17.25" customHeight="1"/>
    <row r="3799" ht="17.25" customHeight="1"/>
    <row r="3800" ht="17.25" customHeight="1"/>
    <row r="3801" ht="17.25" customHeight="1"/>
    <row r="3802" ht="17.25" customHeight="1"/>
    <row r="3803" ht="17.25" customHeight="1"/>
    <row r="3804" ht="17.25" customHeight="1"/>
    <row r="3805" ht="17.25" customHeight="1"/>
    <row r="3806" ht="17.25" customHeight="1"/>
    <row r="3807" ht="17.25" customHeight="1"/>
    <row r="3808" ht="17.25" customHeight="1"/>
    <row r="3809" ht="17.25" customHeight="1"/>
    <row r="3810" ht="17.25" customHeight="1"/>
    <row r="3811" ht="17.25" customHeight="1"/>
    <row r="3812" ht="17.25" customHeight="1"/>
    <row r="3813" ht="17.25" customHeight="1"/>
    <row r="3814" ht="17.25" customHeight="1"/>
    <row r="3815" ht="17.25" customHeight="1"/>
    <row r="3816" ht="17.25" customHeight="1"/>
    <row r="3817" ht="17.25" customHeight="1"/>
    <row r="3818" ht="17.25" customHeight="1"/>
    <row r="3819" ht="17.25" customHeight="1"/>
    <row r="3820" ht="17.25" customHeight="1"/>
    <row r="3821" ht="17.25" customHeight="1"/>
    <row r="3822" ht="17.25" customHeight="1"/>
    <row r="3823" ht="17.25" customHeight="1"/>
    <row r="3824" ht="17.25" customHeight="1"/>
    <row r="3825" ht="17.25" customHeight="1"/>
    <row r="3826" ht="17.25" customHeight="1"/>
    <row r="3827" ht="17.25" customHeight="1"/>
    <row r="3828" ht="17.25" customHeight="1"/>
    <row r="3829" ht="17.25" customHeight="1"/>
    <row r="3830" ht="17.25" customHeight="1"/>
    <row r="3831" ht="17.25" customHeight="1"/>
    <row r="3832" ht="17.25" customHeight="1"/>
    <row r="3833" ht="17.25" customHeight="1"/>
    <row r="3834" ht="17.25" customHeight="1"/>
    <row r="3835" ht="17.25" customHeight="1"/>
    <row r="3836" ht="17.25" customHeight="1"/>
    <row r="3837" ht="17.25" customHeight="1"/>
    <row r="3838" ht="17.25" customHeight="1"/>
    <row r="3839" ht="17.25" customHeight="1"/>
    <row r="3840" ht="17.25" customHeight="1"/>
    <row r="3841" ht="17.25" customHeight="1"/>
    <row r="3842" ht="17.25" customHeight="1"/>
    <row r="3843" ht="17.25" customHeight="1"/>
    <row r="3844" ht="17.25" customHeight="1"/>
    <row r="3845" ht="17.25" customHeight="1"/>
    <row r="3846" ht="17.25" customHeight="1"/>
    <row r="3847" ht="17.25" customHeight="1"/>
    <row r="3848" ht="17.25" customHeight="1"/>
    <row r="3849" ht="17.25" customHeight="1"/>
    <row r="3850" ht="17.25" customHeight="1"/>
    <row r="3851" ht="17.25" customHeight="1"/>
    <row r="3852" ht="17.25" customHeight="1"/>
    <row r="3853" ht="17.25" customHeight="1"/>
    <row r="3854" ht="17.25" customHeight="1"/>
    <row r="3855" ht="17.25" customHeight="1"/>
    <row r="3856" ht="17.25" customHeight="1"/>
    <row r="3857" ht="17.25" customHeight="1"/>
    <row r="3858" ht="17.25" customHeight="1"/>
    <row r="3859" ht="17.25" customHeight="1"/>
    <row r="3860" ht="17.25" customHeight="1"/>
    <row r="3861" ht="17.25" customHeight="1"/>
    <row r="3862" ht="17.25" customHeight="1"/>
    <row r="3863" ht="17.25" customHeight="1"/>
    <row r="3864" ht="17.25" customHeight="1"/>
    <row r="3865" ht="17.25" customHeight="1"/>
    <row r="3866" ht="17.25" customHeight="1"/>
    <row r="3867" ht="17.25" customHeight="1"/>
    <row r="3868" ht="17.25" customHeight="1"/>
    <row r="3869" ht="17.25" customHeight="1"/>
    <row r="3870" ht="17.25" customHeight="1"/>
    <row r="3871" ht="17.25" customHeight="1"/>
    <row r="3872" ht="17.25" customHeight="1"/>
    <row r="3873" ht="17.25" customHeight="1"/>
    <row r="3874" ht="17.25" customHeight="1"/>
    <row r="3875" ht="17.25" customHeight="1"/>
    <row r="3876" ht="17.25" customHeight="1"/>
    <row r="3877" ht="17.25" customHeight="1"/>
    <row r="3878" ht="17.25" customHeight="1"/>
    <row r="3879" ht="17.25" customHeight="1"/>
    <row r="3880" ht="17.25" customHeight="1"/>
    <row r="3881" ht="17.25" customHeight="1"/>
    <row r="3882" ht="17.25" customHeight="1"/>
    <row r="3883" ht="17.25" customHeight="1"/>
    <row r="3884" ht="17.25" customHeight="1"/>
    <row r="3885" ht="17.25" customHeight="1"/>
    <row r="3886" ht="17.25" customHeight="1"/>
    <row r="3887" ht="17.25" customHeight="1"/>
    <row r="3888" ht="17.25" customHeight="1"/>
    <row r="3889" ht="17.25" customHeight="1"/>
    <row r="3890" ht="17.25" customHeight="1"/>
    <row r="3891" ht="17.25" customHeight="1"/>
    <row r="3892" ht="17.25" customHeight="1"/>
    <row r="3893" ht="17.25" customHeight="1"/>
    <row r="3894" ht="17.25" customHeight="1"/>
    <row r="3895" ht="17.25" customHeight="1"/>
    <row r="3896" ht="17.25" customHeight="1"/>
    <row r="3897" ht="17.25" customHeight="1"/>
    <row r="3898" ht="17.25" customHeight="1"/>
    <row r="3899" ht="17.25" customHeight="1"/>
    <row r="3900" ht="17.25" customHeight="1"/>
    <row r="3901" ht="17.25" customHeight="1"/>
    <row r="3902" ht="17.25" customHeight="1"/>
    <row r="3903" ht="17.25" customHeight="1"/>
    <row r="3904" ht="17.25" customHeight="1"/>
    <row r="3905" ht="17.25" customHeight="1"/>
    <row r="3906" ht="17.25" customHeight="1"/>
    <row r="3907" ht="17.25" customHeight="1"/>
    <row r="3908" ht="17.25" customHeight="1"/>
    <row r="3909" ht="17.25" customHeight="1"/>
    <row r="3910" ht="17.25" customHeight="1"/>
    <row r="3911" ht="17.25" customHeight="1"/>
    <row r="3912" ht="17.25" customHeight="1"/>
    <row r="3913" ht="17.25" customHeight="1"/>
    <row r="3914" ht="17.25" customHeight="1"/>
    <row r="3915" ht="17.25" customHeight="1"/>
    <row r="3916" ht="17.25" customHeight="1"/>
    <row r="3917" ht="17.25" customHeight="1"/>
    <row r="3918" ht="17.25" customHeight="1"/>
    <row r="3919" ht="17.25" customHeight="1"/>
    <row r="3920" ht="17.25" customHeight="1"/>
    <row r="3921" ht="17.25" customHeight="1"/>
    <row r="3922" ht="17.25" customHeight="1"/>
    <row r="3923" ht="17.25" customHeight="1"/>
    <row r="3924" ht="17.25" customHeight="1"/>
    <row r="3925" ht="17.25" customHeight="1"/>
    <row r="3926" ht="17.25" customHeight="1"/>
    <row r="3927" ht="17.25" customHeight="1"/>
    <row r="3928" ht="17.25" customHeight="1"/>
    <row r="3929" ht="17.25" customHeight="1"/>
    <row r="3930" ht="17.25" customHeight="1"/>
    <row r="3931" ht="17.25" customHeight="1"/>
    <row r="3932" ht="17.25" customHeight="1"/>
    <row r="3933" ht="17.25" customHeight="1"/>
    <row r="3934" ht="17.25" customHeight="1"/>
    <row r="3935" ht="17.25" customHeight="1"/>
    <row r="3936" ht="17.25" customHeight="1"/>
    <row r="3937" ht="17.25" customHeight="1"/>
    <row r="3938" ht="17.25" customHeight="1"/>
    <row r="3939" ht="17.25" customHeight="1"/>
    <row r="3940" ht="17.25" customHeight="1"/>
    <row r="3941" ht="17.25" customHeight="1"/>
    <row r="3942" ht="17.25" customHeight="1"/>
    <row r="3943" ht="17.25" customHeight="1"/>
    <row r="3944" ht="17.25" customHeight="1"/>
    <row r="3945" ht="17.25" customHeight="1"/>
    <row r="3946" ht="17.25" customHeight="1"/>
    <row r="3947" ht="17.25" customHeight="1"/>
    <row r="3948" ht="17.25" customHeight="1"/>
    <row r="3949" ht="17.25" customHeight="1"/>
    <row r="3950" ht="17.25" customHeight="1"/>
    <row r="3951" ht="17.25" customHeight="1"/>
    <row r="3952" ht="17.25" customHeight="1"/>
    <row r="3953" ht="17.25" customHeight="1"/>
    <row r="3954" ht="17.25" customHeight="1"/>
    <row r="3955" ht="17.25" customHeight="1"/>
    <row r="3956" ht="17.25" customHeight="1"/>
    <row r="3957" ht="17.25" customHeight="1"/>
    <row r="3958" ht="17.25" customHeight="1"/>
    <row r="3959" ht="17.25" customHeight="1"/>
    <row r="3960" ht="17.25" customHeight="1"/>
    <row r="3961" ht="17.25" customHeight="1"/>
    <row r="3962" ht="17.25" customHeight="1"/>
    <row r="3963" ht="17.25" customHeight="1"/>
    <row r="3964" ht="17.25" customHeight="1"/>
    <row r="3965" ht="17.25" customHeight="1"/>
    <row r="3966" ht="17.25" customHeight="1"/>
    <row r="3967" ht="17.25" customHeight="1"/>
    <row r="3968" ht="17.25" customHeight="1"/>
    <row r="3969" ht="17.25" customHeight="1"/>
    <row r="3970" ht="17.25" customHeight="1"/>
    <row r="3971" ht="17.25" customHeight="1"/>
    <row r="3972" ht="17.25" customHeight="1"/>
    <row r="3973" ht="17.25" customHeight="1"/>
    <row r="3974" ht="17.25" customHeight="1"/>
    <row r="3975" ht="17.25" customHeight="1"/>
    <row r="3976" ht="17.25" customHeight="1"/>
    <row r="3977" ht="17.25" customHeight="1"/>
    <row r="3978" ht="17.25" customHeight="1"/>
    <row r="3979" ht="17.25" customHeight="1"/>
    <row r="3980" ht="17.25" customHeight="1"/>
    <row r="3981" ht="17.25" customHeight="1"/>
    <row r="3982" ht="17.25" customHeight="1"/>
    <row r="3983" ht="17.25" customHeight="1"/>
    <row r="3984" ht="17.25" customHeight="1"/>
    <row r="3985" ht="17.25" customHeight="1"/>
    <row r="3986" ht="17.25" customHeight="1"/>
    <row r="3987" ht="17.25" customHeight="1"/>
    <row r="3988" ht="17.25" customHeight="1"/>
    <row r="3989" ht="17.25" customHeight="1"/>
    <row r="3990" ht="17.25" customHeight="1"/>
    <row r="3991" ht="17.25" customHeight="1"/>
    <row r="3992" ht="17.25" customHeight="1"/>
    <row r="3993" ht="17.25" customHeight="1"/>
    <row r="3994" ht="17.25" customHeight="1"/>
    <row r="3995" ht="17.25" customHeight="1"/>
    <row r="3996" ht="17.25" customHeight="1"/>
    <row r="3997" ht="17.25" customHeight="1"/>
    <row r="3998" ht="17.25" customHeight="1"/>
    <row r="3999" ht="17.25" customHeight="1"/>
    <row r="4000" ht="17.25" customHeight="1"/>
    <row r="4001" ht="17.25" customHeight="1"/>
    <row r="4002" ht="17.25" customHeight="1"/>
    <row r="4003" ht="17.25" customHeight="1"/>
    <row r="4004" ht="17.25" customHeight="1"/>
    <row r="4005" ht="17.25" customHeight="1"/>
    <row r="4006" ht="17.25" customHeight="1"/>
    <row r="4007" ht="17.25" customHeight="1"/>
    <row r="4008" ht="17.25" customHeight="1"/>
    <row r="4009" ht="17.25" customHeight="1"/>
    <row r="4010" ht="17.25" customHeight="1"/>
    <row r="4011" ht="17.25" customHeight="1"/>
    <row r="4012" ht="17.25" customHeight="1"/>
    <row r="4013" ht="17.25" customHeight="1"/>
    <row r="4014" ht="17.25" customHeight="1"/>
    <row r="4015" ht="17.25" customHeight="1"/>
    <row r="4016" ht="17.25" customHeight="1"/>
    <row r="4017" ht="17.25" customHeight="1"/>
    <row r="4018" ht="17.25" customHeight="1"/>
    <row r="4019" ht="17.25" customHeight="1"/>
    <row r="4020" ht="17.25" customHeight="1"/>
    <row r="4021" ht="17.25" customHeight="1"/>
    <row r="4022" ht="17.25" customHeight="1"/>
    <row r="4023" ht="17.25" customHeight="1"/>
    <row r="4024" ht="17.25" customHeight="1"/>
    <row r="4025" ht="17.25" customHeight="1"/>
    <row r="4026" ht="17.25" customHeight="1"/>
    <row r="4027" ht="17.25" customHeight="1"/>
    <row r="4028" ht="17.25" customHeight="1"/>
    <row r="4029" ht="17.25" customHeight="1"/>
    <row r="4030" ht="17.25" customHeight="1"/>
    <row r="4031" ht="17.25" customHeight="1"/>
    <row r="4032" ht="17.25" customHeight="1"/>
    <row r="4033" ht="17.25" customHeight="1"/>
    <row r="4034" ht="17.25" customHeight="1"/>
    <row r="4035" ht="17.25" customHeight="1"/>
    <row r="4036" ht="17.25" customHeight="1"/>
    <row r="4037" ht="17.25" customHeight="1"/>
    <row r="4038" ht="17.25" customHeight="1"/>
    <row r="4039" ht="17.25" customHeight="1"/>
    <row r="4040" ht="17.25" customHeight="1"/>
    <row r="4041" ht="17.25" customHeight="1"/>
    <row r="4042" ht="17.25" customHeight="1"/>
    <row r="4043" ht="17.25" customHeight="1"/>
    <row r="4044" ht="17.25" customHeight="1"/>
    <row r="4045" ht="17.25" customHeight="1"/>
    <row r="4046" ht="17.25" customHeight="1"/>
    <row r="4047" ht="17.25" customHeight="1"/>
    <row r="4048" ht="17.25" customHeight="1"/>
    <row r="4049" ht="17.25" customHeight="1"/>
    <row r="4050" ht="17.25" customHeight="1"/>
    <row r="4051" ht="17.25" customHeight="1"/>
    <row r="4052" ht="17.25" customHeight="1"/>
    <row r="4053" ht="17.25" customHeight="1"/>
    <row r="4054" ht="17.25" customHeight="1"/>
    <row r="4055" ht="17.25" customHeight="1"/>
    <row r="4056" ht="17.25" customHeight="1"/>
    <row r="4057" ht="17.25" customHeight="1"/>
    <row r="4058" ht="17.25" customHeight="1"/>
    <row r="4059" ht="17.25" customHeight="1"/>
    <row r="4060" ht="17.25" customHeight="1"/>
    <row r="4061" ht="17.25" customHeight="1"/>
    <row r="4062" ht="17.25" customHeight="1"/>
    <row r="4063" ht="17.25" customHeight="1"/>
    <row r="4064" ht="17.25" customHeight="1"/>
    <row r="4065" ht="17.25" customHeight="1"/>
    <row r="4066" ht="17.25" customHeight="1"/>
    <row r="4067" ht="17.25" customHeight="1"/>
    <row r="4068" ht="17.25" customHeight="1"/>
    <row r="4069" ht="17.25" customHeight="1"/>
    <row r="4070" ht="17.25" customHeight="1"/>
    <row r="4071" ht="17.25" customHeight="1"/>
    <row r="4072" ht="17.25" customHeight="1"/>
    <row r="4073" ht="17.25" customHeight="1"/>
    <row r="4074" ht="17.25" customHeight="1"/>
    <row r="4075" ht="17.25" customHeight="1"/>
    <row r="4076" ht="17.25" customHeight="1"/>
    <row r="4077" ht="17.25" customHeight="1"/>
    <row r="4078" ht="17.25" customHeight="1"/>
    <row r="4079" ht="17.25" customHeight="1"/>
    <row r="4080" ht="17.25" customHeight="1"/>
    <row r="4081" ht="17.25" customHeight="1"/>
    <row r="4082" ht="17.25" customHeight="1"/>
    <row r="4083" ht="17.25" customHeight="1"/>
    <row r="4084" ht="17.25" customHeight="1"/>
    <row r="4085" ht="17.25" customHeight="1"/>
    <row r="4086" ht="17.25" customHeight="1"/>
    <row r="4087" ht="17.25" customHeight="1"/>
    <row r="4088" ht="17.25" customHeight="1"/>
    <row r="4089" ht="17.25" customHeight="1"/>
    <row r="4090" ht="17.25" customHeight="1"/>
    <row r="4091" ht="17.25" customHeight="1"/>
    <row r="4092" ht="17.25" customHeight="1"/>
    <row r="4093" ht="17.25" customHeight="1"/>
    <row r="4094" ht="17.25" customHeight="1"/>
    <row r="4095" ht="17.25" customHeight="1"/>
    <row r="4096" ht="17.25" customHeight="1"/>
    <row r="4097" ht="17.25" customHeight="1"/>
    <row r="4098" ht="17.25" customHeight="1"/>
    <row r="4099" ht="17.25" customHeight="1"/>
    <row r="4100" ht="17.25" customHeight="1"/>
    <row r="4101" ht="17.25" customHeight="1"/>
    <row r="4102" ht="17.25" customHeight="1"/>
    <row r="4103" ht="17.25" customHeight="1"/>
    <row r="4104" ht="17.25" customHeight="1"/>
    <row r="4105" ht="17.25" customHeight="1"/>
    <row r="4106" ht="17.25" customHeight="1"/>
    <row r="4107" ht="17.25" customHeight="1"/>
    <row r="4108" ht="17.25" customHeight="1"/>
    <row r="4109" ht="17.25" customHeight="1"/>
    <row r="4110" ht="17.25" customHeight="1"/>
    <row r="4111" ht="17.25" customHeight="1"/>
    <row r="4112" ht="17.25" customHeight="1"/>
    <row r="4113" ht="17.25" customHeight="1"/>
    <row r="4114" ht="17.25" customHeight="1"/>
    <row r="4115" ht="17.25" customHeight="1"/>
    <row r="4116" ht="17.25" customHeight="1"/>
    <row r="4117" ht="17.25" customHeight="1"/>
    <row r="4118" ht="17.25" customHeight="1"/>
    <row r="4119" ht="17.25" customHeight="1"/>
    <row r="4120" ht="17.25" customHeight="1"/>
    <row r="4121" ht="17.25" customHeight="1"/>
    <row r="4122" ht="17.25" customHeight="1"/>
    <row r="4123" ht="17.25" customHeight="1"/>
    <row r="4124" ht="17.25" customHeight="1"/>
    <row r="4125" ht="17.25" customHeight="1"/>
    <row r="4126" ht="17.25" customHeight="1"/>
    <row r="4127" ht="17.25" customHeight="1"/>
    <row r="4128" ht="17.25" customHeight="1"/>
    <row r="4129" ht="17.25" customHeight="1"/>
    <row r="4130" ht="17.25" customHeight="1"/>
    <row r="4131" ht="17.25" customHeight="1"/>
    <row r="4132" ht="17.25" customHeight="1"/>
    <row r="4133" ht="17.25" customHeight="1"/>
    <row r="4134" ht="17.25" customHeight="1"/>
    <row r="4135" ht="17.25" customHeight="1"/>
    <row r="4136" ht="17.25" customHeight="1"/>
    <row r="4137" ht="17.25" customHeight="1"/>
    <row r="4138" ht="17.25" customHeight="1"/>
    <row r="4139" ht="17.25" customHeight="1"/>
    <row r="4140" ht="17.25" customHeight="1"/>
    <row r="4141" ht="17.25" customHeight="1"/>
    <row r="4142" ht="17.25" customHeight="1"/>
    <row r="4143" ht="17.25" customHeight="1"/>
    <row r="4144" ht="17.25" customHeight="1"/>
    <row r="4145" ht="17.25" customHeight="1"/>
    <row r="4146" ht="17.25" customHeight="1"/>
    <row r="4147" ht="17.25" customHeight="1"/>
    <row r="4148" ht="17.25" customHeight="1"/>
    <row r="4149" ht="17.25" customHeight="1"/>
    <row r="4150" ht="17.25" customHeight="1"/>
    <row r="4151" ht="17.25" customHeight="1"/>
    <row r="4152" ht="17.25" customHeight="1"/>
    <row r="4153" ht="17.25" customHeight="1"/>
    <row r="4154" ht="17.25" customHeight="1"/>
    <row r="4155" ht="17.25" customHeight="1"/>
    <row r="4156" ht="17.25" customHeight="1"/>
    <row r="4157" ht="17.25" customHeight="1"/>
    <row r="4158" ht="17.25" customHeight="1"/>
    <row r="4159" ht="17.25" customHeight="1"/>
    <row r="4160" ht="17.25" customHeight="1"/>
    <row r="4161" ht="17.25" customHeight="1"/>
    <row r="4162" ht="17.25" customHeight="1"/>
    <row r="4163" ht="17.25" customHeight="1"/>
    <row r="4164" ht="17.25" customHeight="1"/>
    <row r="4165" ht="17.25" customHeight="1"/>
    <row r="4166" ht="17.25" customHeight="1"/>
    <row r="4167" ht="17.25" customHeight="1"/>
    <row r="4168" ht="17.25" customHeight="1"/>
    <row r="4169" ht="17.25" customHeight="1"/>
    <row r="4170" ht="17.25" customHeight="1"/>
    <row r="4171" ht="17.25" customHeight="1"/>
    <row r="4172" ht="17.25" customHeight="1"/>
    <row r="4173" ht="17.25" customHeight="1"/>
    <row r="4174" ht="17.25" customHeight="1"/>
    <row r="4175" ht="17.25" customHeight="1"/>
    <row r="4176" ht="17.25" customHeight="1"/>
    <row r="4177" ht="17.25" customHeight="1"/>
    <row r="4178" ht="17.25" customHeight="1"/>
    <row r="4179" ht="17.25" customHeight="1"/>
    <row r="4180" ht="17.25" customHeight="1"/>
    <row r="4181" ht="17.25" customHeight="1"/>
    <row r="4182" ht="17.25" customHeight="1"/>
    <row r="4183" ht="17.25" customHeight="1"/>
    <row r="4184" ht="17.25" customHeight="1"/>
    <row r="4185" ht="17.25" customHeight="1"/>
    <row r="4186" ht="17.25" customHeight="1"/>
    <row r="4187" ht="17.25" customHeight="1"/>
    <row r="4188" ht="17.25" customHeight="1"/>
    <row r="4189" ht="17.25" customHeight="1"/>
    <row r="4190" ht="17.25" customHeight="1"/>
    <row r="4191" ht="17.25" customHeight="1"/>
    <row r="4192" ht="17.25" customHeight="1"/>
    <row r="4193" ht="17.25" customHeight="1"/>
    <row r="4194" ht="17.25" customHeight="1"/>
    <row r="4195" ht="17.25" customHeight="1"/>
    <row r="4196" ht="17.25" customHeight="1"/>
    <row r="4197" ht="17.25" customHeight="1"/>
    <row r="4198" ht="17.25" customHeight="1"/>
    <row r="4199" ht="17.25" customHeight="1"/>
    <row r="4200" ht="17.25" customHeight="1"/>
    <row r="4201" ht="17.25" customHeight="1"/>
    <row r="4202" ht="17.25" customHeight="1"/>
    <row r="4203" ht="17.25" customHeight="1"/>
    <row r="4204" ht="17.25" customHeight="1"/>
    <row r="4205" ht="17.25" customHeight="1"/>
    <row r="4206" ht="17.25" customHeight="1"/>
    <row r="4207" ht="17.25" customHeight="1"/>
    <row r="4208" ht="17.25" customHeight="1"/>
    <row r="4209" ht="17.25" customHeight="1"/>
    <row r="4210" ht="17.25" customHeight="1"/>
    <row r="4211" ht="17.25" customHeight="1"/>
    <row r="4212" ht="17.25" customHeight="1"/>
    <row r="4213" ht="17.25" customHeight="1"/>
    <row r="4214" ht="17.25" customHeight="1"/>
    <row r="4215" ht="17.25" customHeight="1"/>
    <row r="4216" ht="17.25" customHeight="1"/>
    <row r="4217" ht="17.25" customHeight="1"/>
    <row r="4218" ht="17.25" customHeight="1"/>
    <row r="4219" ht="17.25" customHeight="1"/>
    <row r="4220" ht="17.25" customHeight="1"/>
    <row r="4221" ht="17.25" customHeight="1"/>
    <row r="4222" ht="17.25" customHeight="1"/>
    <row r="4223" ht="17.25" customHeight="1"/>
    <row r="4224" ht="17.25" customHeight="1"/>
    <row r="4225" ht="17.25" customHeight="1"/>
    <row r="4226" ht="17.25" customHeight="1"/>
    <row r="4227" ht="17.25" customHeight="1"/>
    <row r="4228" ht="17.25" customHeight="1"/>
    <row r="4229" ht="17.25" customHeight="1"/>
    <row r="4230" ht="17.25" customHeight="1"/>
    <row r="4231" ht="17.25" customHeight="1"/>
    <row r="4232" ht="17.25" customHeight="1"/>
    <row r="4233" ht="17.25" customHeight="1"/>
    <row r="4234" ht="17.25" customHeight="1"/>
    <row r="4235" ht="17.25" customHeight="1"/>
    <row r="4236" ht="17.25" customHeight="1"/>
    <row r="4237" ht="17.25" customHeight="1"/>
    <row r="4238" ht="17.25" customHeight="1"/>
    <row r="4239" ht="17.25" customHeight="1"/>
    <row r="4240" ht="17.25" customHeight="1"/>
    <row r="4241" ht="17.25" customHeight="1"/>
    <row r="4242" ht="17.25" customHeight="1"/>
    <row r="4243" ht="17.25" customHeight="1"/>
    <row r="4244" ht="17.25" customHeight="1"/>
    <row r="4245" ht="17.25" customHeight="1"/>
    <row r="4246" ht="17.25" customHeight="1"/>
    <row r="4247" ht="17.25" customHeight="1"/>
    <row r="4248" ht="17.25" customHeight="1"/>
    <row r="4249" ht="17.25" customHeight="1"/>
    <row r="4250" ht="17.25" customHeight="1"/>
    <row r="4251" ht="17.25" customHeight="1"/>
    <row r="4252" ht="17.25" customHeight="1"/>
    <row r="4253" ht="17.25" customHeight="1"/>
    <row r="4254" ht="17.25" customHeight="1"/>
    <row r="4255" ht="17.25" customHeight="1"/>
    <row r="4256" ht="17.25" customHeight="1"/>
    <row r="4257" ht="17.25" customHeight="1"/>
    <row r="4258" ht="17.25" customHeight="1"/>
    <row r="4259" ht="17.25" customHeight="1"/>
    <row r="4260" ht="17.25" customHeight="1"/>
    <row r="4261" ht="17.25" customHeight="1"/>
    <row r="4262" ht="17.25" customHeight="1"/>
    <row r="4263" ht="17.25" customHeight="1"/>
    <row r="4264" ht="17.25" customHeight="1"/>
    <row r="4265" ht="17.25" customHeight="1"/>
    <row r="4266" ht="17.25" customHeight="1"/>
    <row r="4267" ht="17.25" customHeight="1"/>
    <row r="4268" ht="17.25" customHeight="1"/>
    <row r="4269" ht="17.25" customHeight="1"/>
    <row r="4270" ht="17.25" customHeight="1"/>
    <row r="4271" ht="17.25" customHeight="1"/>
    <row r="4272" ht="17.25" customHeight="1"/>
    <row r="4273" ht="17.25" customHeight="1"/>
    <row r="4274" ht="17.25" customHeight="1"/>
    <row r="4275" ht="17.25" customHeight="1"/>
    <row r="4276" ht="17.25" customHeight="1"/>
    <row r="4277" ht="17.25" customHeight="1"/>
    <row r="4278" ht="17.25" customHeight="1"/>
    <row r="4279" ht="17.25" customHeight="1"/>
    <row r="4280" ht="17.25" customHeight="1"/>
    <row r="4281" ht="17.25" customHeight="1"/>
    <row r="4282" ht="17.25" customHeight="1"/>
    <row r="4283" ht="17.25" customHeight="1"/>
    <row r="4284" ht="17.25" customHeight="1"/>
    <row r="4285" ht="17.25" customHeight="1"/>
    <row r="4286" ht="17.25" customHeight="1"/>
    <row r="4287" ht="17.25" customHeight="1"/>
    <row r="4288" ht="17.25" customHeight="1"/>
    <row r="4289" ht="17.25" customHeight="1"/>
    <row r="4290" ht="17.25" customHeight="1"/>
    <row r="4291" ht="17.25" customHeight="1"/>
    <row r="4292" ht="17.25" customHeight="1"/>
    <row r="4293" ht="17.25" customHeight="1"/>
    <row r="4294" ht="17.25" customHeight="1"/>
    <row r="4295" ht="17.25" customHeight="1"/>
    <row r="4296" ht="17.25" customHeight="1"/>
    <row r="4297" ht="17.25" customHeight="1"/>
    <row r="4298" ht="17.25" customHeight="1"/>
    <row r="4299" ht="17.25" customHeight="1"/>
    <row r="4300" ht="17.25" customHeight="1"/>
    <row r="4301" ht="17.25" customHeight="1"/>
    <row r="4302" ht="17.25" customHeight="1"/>
    <row r="4303" ht="17.25" customHeight="1"/>
    <row r="4304" ht="17.25" customHeight="1"/>
    <row r="4305" ht="17.25" customHeight="1"/>
    <row r="4306" ht="17.25" customHeight="1"/>
    <row r="4307" ht="17.25" customHeight="1"/>
    <row r="4308" ht="17.25" customHeight="1"/>
    <row r="4309" ht="17.25" customHeight="1"/>
    <row r="4310" ht="17.25" customHeight="1"/>
    <row r="4311" ht="17.25" customHeight="1"/>
    <row r="4312" ht="17.25" customHeight="1"/>
    <row r="4313" ht="17.25" customHeight="1"/>
    <row r="4314" ht="17.25" customHeight="1"/>
    <row r="4315" ht="17.25" customHeight="1"/>
    <row r="4316" ht="17.25" customHeight="1"/>
    <row r="4317" ht="17.25" customHeight="1"/>
    <row r="4318" ht="17.25" customHeight="1"/>
    <row r="4319" ht="17.25" customHeight="1"/>
    <row r="4320" ht="17.25" customHeight="1"/>
    <row r="4321" ht="17.25" customHeight="1"/>
    <row r="4322" ht="17.25" customHeight="1"/>
    <row r="4323" ht="17.25" customHeight="1"/>
    <row r="4324" ht="17.25" customHeight="1"/>
    <row r="4325" ht="17.25" customHeight="1"/>
    <row r="4326" ht="17.25" customHeight="1"/>
    <row r="4327" ht="17.25" customHeight="1"/>
    <row r="4328" ht="17.25" customHeight="1"/>
    <row r="4329" ht="17.25" customHeight="1"/>
    <row r="4330" ht="17.25" customHeight="1"/>
    <row r="4331" ht="17.25" customHeight="1"/>
    <row r="4332" ht="17.25" customHeight="1"/>
    <row r="4333" ht="17.25" customHeight="1"/>
    <row r="4334" ht="17.25" customHeight="1"/>
    <row r="4335" ht="17.25" customHeight="1"/>
    <row r="4336" ht="17.25" customHeight="1"/>
    <row r="4337" ht="17.25" customHeight="1"/>
    <row r="4338" ht="17.25" customHeight="1"/>
    <row r="4339" ht="17.25" customHeight="1"/>
    <row r="4340" ht="17.25" customHeight="1"/>
    <row r="4341" ht="17.25" customHeight="1"/>
    <row r="4342" ht="17.25" customHeight="1"/>
    <row r="4343" ht="17.25" customHeight="1"/>
    <row r="4344" ht="17.25" customHeight="1"/>
    <row r="4345" ht="17.25" customHeight="1"/>
    <row r="4346" ht="17.25" customHeight="1"/>
    <row r="4347" ht="17.25" customHeight="1"/>
    <row r="4348" ht="17.25" customHeight="1"/>
    <row r="4349" ht="17.25" customHeight="1"/>
    <row r="4350" ht="17.25" customHeight="1"/>
    <row r="4351" ht="17.25" customHeight="1"/>
    <row r="4352" ht="17.25" customHeight="1"/>
    <row r="4353" ht="17.25" customHeight="1"/>
    <row r="4354" ht="17.25" customHeight="1"/>
    <row r="4355" ht="17.25" customHeight="1"/>
    <row r="4356" ht="17.25" customHeight="1"/>
    <row r="4357" ht="17.25" customHeight="1"/>
    <row r="4358" ht="17.25" customHeight="1"/>
    <row r="4359" ht="17.25" customHeight="1"/>
    <row r="4360" ht="17.25" customHeight="1"/>
    <row r="4361" ht="17.25" customHeight="1"/>
    <row r="4362" ht="17.25" customHeight="1"/>
    <row r="4363" ht="17.25" customHeight="1"/>
    <row r="4364" ht="17.25" customHeight="1"/>
    <row r="4365" ht="17.25" customHeight="1"/>
    <row r="4366" ht="17.25" customHeight="1"/>
    <row r="4367" ht="17.25" customHeight="1"/>
    <row r="4368" ht="17.25" customHeight="1"/>
    <row r="4369" ht="17.25" customHeight="1"/>
    <row r="4370" ht="17.25" customHeight="1"/>
    <row r="4371" ht="17.25" customHeight="1"/>
    <row r="4372" ht="17.25" customHeight="1"/>
    <row r="4373" ht="17.25" customHeight="1"/>
    <row r="4374" ht="17.25" customHeight="1"/>
    <row r="4375" ht="17.25" customHeight="1"/>
    <row r="4376" ht="17.25" customHeight="1"/>
    <row r="4377" ht="17.25" customHeight="1"/>
    <row r="4378" ht="17.25" customHeight="1"/>
    <row r="4379" ht="17.25" customHeight="1"/>
    <row r="4380" ht="17.25" customHeight="1"/>
    <row r="4381" ht="17.25" customHeight="1"/>
    <row r="4382" ht="17.25" customHeight="1"/>
    <row r="4383" ht="17.25" customHeight="1"/>
    <row r="4384" ht="17.25" customHeight="1"/>
    <row r="4385" ht="17.25" customHeight="1"/>
    <row r="4386" ht="17.25" customHeight="1"/>
    <row r="4387" ht="17.25" customHeight="1"/>
    <row r="4388" ht="17.25" customHeight="1"/>
    <row r="4389" ht="17.25" customHeight="1"/>
    <row r="4390" ht="17.25" customHeight="1"/>
    <row r="4391" ht="17.25" customHeight="1"/>
    <row r="4392" ht="17.25" customHeight="1"/>
    <row r="4393" ht="17.25" customHeight="1"/>
    <row r="4394" ht="17.25" customHeight="1"/>
    <row r="4395" ht="17.25" customHeight="1"/>
    <row r="4396" ht="17.25" customHeight="1"/>
    <row r="4397" ht="17.25" customHeight="1"/>
    <row r="4398" ht="17.25" customHeight="1"/>
    <row r="4399" ht="17.25" customHeight="1"/>
    <row r="4400" ht="17.25" customHeight="1"/>
    <row r="4401" ht="17.25" customHeight="1"/>
    <row r="4402" ht="17.25" customHeight="1"/>
    <row r="4403" ht="17.25" customHeight="1"/>
    <row r="4404" ht="17.25" customHeight="1"/>
    <row r="4405" ht="17.25" customHeight="1"/>
    <row r="4406" ht="17.25" customHeight="1"/>
    <row r="4407" ht="17.25" customHeight="1"/>
    <row r="4408" ht="17.25" customHeight="1"/>
    <row r="4409" ht="17.25" customHeight="1"/>
    <row r="4410" ht="17.25" customHeight="1"/>
    <row r="4411" ht="17.25" customHeight="1"/>
    <row r="4412" ht="17.25" customHeight="1"/>
    <row r="4413" ht="17.25" customHeight="1"/>
    <row r="4414" ht="17.25" customHeight="1"/>
    <row r="4415" ht="17.25" customHeight="1"/>
    <row r="4416" ht="17.25" customHeight="1"/>
    <row r="4417" ht="17.25" customHeight="1"/>
    <row r="4418" ht="17.25" customHeight="1"/>
    <row r="4419" ht="17.25" customHeight="1"/>
    <row r="4420" ht="17.25" customHeight="1"/>
    <row r="4421" ht="17.25" customHeight="1"/>
    <row r="4422" ht="17.25" customHeight="1"/>
    <row r="4423" ht="17.25" customHeight="1"/>
    <row r="4424" ht="17.25" customHeight="1"/>
    <row r="4425" ht="17.25" customHeight="1"/>
    <row r="4426" ht="17.25" customHeight="1"/>
    <row r="4427" ht="17.25" customHeight="1"/>
    <row r="4428" ht="17.25" customHeight="1"/>
    <row r="4429" ht="17.25" customHeight="1"/>
    <row r="4430" ht="17.25" customHeight="1"/>
    <row r="4431" ht="17.25" customHeight="1"/>
    <row r="4432" ht="17.25" customHeight="1"/>
    <row r="4433" ht="17.25" customHeight="1"/>
    <row r="4434" ht="17.25" customHeight="1"/>
    <row r="4435" ht="17.25" customHeight="1"/>
    <row r="4436" ht="17.25" customHeight="1"/>
    <row r="4437" ht="17.25" customHeight="1"/>
    <row r="4438" ht="17.25" customHeight="1"/>
    <row r="4439" ht="17.25" customHeight="1"/>
    <row r="4440" ht="17.25" customHeight="1"/>
    <row r="4441" ht="17.25" customHeight="1"/>
    <row r="4442" ht="17.25" customHeight="1"/>
    <row r="4443" ht="17.25" customHeight="1"/>
    <row r="4444" ht="17.25" customHeight="1"/>
    <row r="4445" ht="17.25" customHeight="1"/>
    <row r="4446" ht="17.25" customHeight="1"/>
    <row r="4447" ht="17.25" customHeight="1"/>
    <row r="4448" ht="17.25" customHeight="1"/>
    <row r="4449" ht="17.25" customHeight="1"/>
    <row r="4450" ht="17.25" customHeight="1"/>
    <row r="4451" ht="17.25" customHeight="1"/>
    <row r="4452" ht="17.25" customHeight="1"/>
    <row r="4453" ht="17.25" customHeight="1"/>
    <row r="4454" ht="17.25" customHeight="1"/>
    <row r="4455" ht="17.25" customHeight="1"/>
    <row r="4456" ht="17.25" customHeight="1"/>
    <row r="4457" ht="17.25" customHeight="1"/>
    <row r="4458" ht="17.25" customHeight="1"/>
    <row r="4459" ht="17.25" customHeight="1"/>
    <row r="4460" ht="17.25" customHeight="1"/>
    <row r="4461" ht="17.25" customHeight="1"/>
    <row r="4462" ht="17.25" customHeight="1"/>
    <row r="4463" ht="17.25" customHeight="1"/>
    <row r="4464" ht="17.25" customHeight="1"/>
    <row r="4465" ht="17.25" customHeight="1"/>
    <row r="4466" ht="17.25" customHeight="1"/>
    <row r="4467" ht="17.25" customHeight="1"/>
    <row r="4468" ht="17.25" customHeight="1"/>
    <row r="4469" ht="17.25" customHeight="1"/>
    <row r="4470" ht="17.25" customHeight="1"/>
    <row r="4471" ht="17.25" customHeight="1"/>
    <row r="4472" ht="17.25" customHeight="1"/>
    <row r="4473" ht="17.25" customHeight="1"/>
    <row r="4474" ht="17.25" customHeight="1"/>
    <row r="4475" ht="17.25" customHeight="1"/>
    <row r="4476" ht="17.25" customHeight="1"/>
    <row r="4477" ht="17.25" customHeight="1"/>
    <row r="4478" ht="17.25" customHeight="1"/>
    <row r="4479" ht="17.25" customHeight="1"/>
    <row r="4480" ht="17.25" customHeight="1"/>
    <row r="4481" ht="17.25" customHeight="1"/>
    <row r="4482" ht="17.25" customHeight="1"/>
    <row r="4483" ht="17.25" customHeight="1"/>
    <row r="4484" ht="17.25" customHeight="1"/>
    <row r="4485" ht="17.25" customHeight="1"/>
    <row r="4486" ht="17.25" customHeight="1"/>
    <row r="4487" ht="17.25" customHeight="1"/>
    <row r="4488" ht="17.25" customHeight="1"/>
    <row r="4489" ht="17.25" customHeight="1"/>
    <row r="4490" ht="17.25" customHeight="1"/>
    <row r="4491" ht="17.25" customHeight="1"/>
    <row r="4492" ht="17.25" customHeight="1"/>
    <row r="4493" ht="17.25" customHeight="1"/>
    <row r="4494" ht="17.25" customHeight="1"/>
    <row r="4495" ht="17.25" customHeight="1"/>
    <row r="4496" ht="17.25" customHeight="1"/>
    <row r="4497" ht="17.25" customHeight="1"/>
    <row r="4498" ht="17.25" customHeight="1"/>
    <row r="4499" ht="17.25" customHeight="1"/>
    <row r="4500" ht="17.25" customHeight="1"/>
    <row r="4501" ht="17.25" customHeight="1"/>
    <row r="4502" ht="17.25" customHeight="1"/>
    <row r="4503" ht="17.25" customHeight="1"/>
    <row r="4504" ht="17.25" customHeight="1"/>
    <row r="4505" ht="17.25" customHeight="1"/>
    <row r="4506" ht="17.25" customHeight="1"/>
    <row r="4507" ht="17.25" customHeight="1"/>
    <row r="4508" ht="17.25" customHeight="1"/>
    <row r="4509" ht="17.25" customHeight="1"/>
    <row r="4510" ht="17.25" customHeight="1"/>
    <row r="4511" ht="17.25" customHeight="1"/>
    <row r="4512" ht="17.25" customHeight="1"/>
    <row r="4513" ht="17.25" customHeight="1"/>
    <row r="4514" ht="17.25" customHeight="1"/>
    <row r="4515" ht="17.25" customHeight="1"/>
    <row r="4516" ht="17.25" customHeight="1"/>
    <row r="4517" ht="17.25" customHeight="1"/>
    <row r="4518" ht="17.25" customHeight="1"/>
    <row r="4519" ht="17.25" customHeight="1"/>
    <row r="4520" ht="17.25" customHeight="1"/>
    <row r="4521" ht="17.25" customHeight="1"/>
    <row r="4522" ht="17.25" customHeight="1"/>
    <row r="4523" ht="17.25" customHeight="1"/>
    <row r="4524" ht="17.25" customHeight="1"/>
    <row r="4525" ht="17.25" customHeight="1"/>
    <row r="4526" ht="17.25" customHeight="1"/>
    <row r="4527" ht="17.25" customHeight="1"/>
    <row r="4528" ht="17.25" customHeight="1"/>
    <row r="4529" ht="17.25" customHeight="1"/>
    <row r="4530" ht="17.25" customHeight="1"/>
    <row r="4531" ht="17.25" customHeight="1"/>
    <row r="4532" ht="17.25" customHeight="1"/>
    <row r="4533" ht="17.25" customHeight="1"/>
    <row r="4534" ht="17.25" customHeight="1"/>
    <row r="4535" ht="17.25" customHeight="1"/>
    <row r="4536" ht="17.25" customHeight="1"/>
    <row r="4537" ht="17.25" customHeight="1"/>
    <row r="4538" ht="17.25" customHeight="1"/>
    <row r="4539" ht="17.25" customHeight="1"/>
    <row r="4540" ht="17.25" customHeight="1"/>
    <row r="4541" ht="17.25" customHeight="1"/>
    <row r="4542" ht="17.25" customHeight="1"/>
    <row r="4543" ht="17.25" customHeight="1"/>
    <row r="4544" ht="17.25" customHeight="1"/>
    <row r="4545" ht="17.25" customHeight="1"/>
    <row r="4546" ht="17.25" customHeight="1"/>
    <row r="4547" ht="17.25" customHeight="1"/>
    <row r="4548" ht="17.25" customHeight="1"/>
    <row r="4549" ht="17.25" customHeight="1"/>
    <row r="4550" ht="17.25" customHeight="1"/>
    <row r="4551" ht="17.25" customHeight="1"/>
    <row r="4552" ht="17.25" customHeight="1"/>
    <row r="4553" ht="17.25" customHeight="1"/>
    <row r="4554" ht="17.25" customHeight="1"/>
    <row r="4555" ht="17.25" customHeight="1"/>
    <row r="4556" ht="17.25" customHeight="1"/>
    <row r="4557" ht="17.25" customHeight="1"/>
    <row r="4558" ht="17.25" customHeight="1"/>
    <row r="4559" ht="17.25" customHeight="1"/>
    <row r="4560" ht="17.25" customHeight="1"/>
    <row r="4561" ht="17.25" customHeight="1"/>
    <row r="4562" ht="17.25" customHeight="1"/>
    <row r="4563" ht="17.25" customHeight="1"/>
    <row r="4564" ht="17.25" customHeight="1"/>
    <row r="4565" ht="17.25" customHeight="1"/>
    <row r="4566" ht="17.25" customHeight="1"/>
    <row r="4567" ht="17.25" customHeight="1"/>
    <row r="4568" ht="17.25" customHeight="1"/>
    <row r="4569" ht="17.25" customHeight="1"/>
    <row r="4570" ht="17.25" customHeight="1"/>
    <row r="4571" ht="17.25" customHeight="1"/>
    <row r="4572" ht="17.25" customHeight="1"/>
    <row r="4573" ht="17.25" customHeight="1"/>
    <row r="4574" ht="17.25" customHeight="1"/>
    <row r="4575" ht="17.25" customHeight="1"/>
    <row r="4576" ht="17.25" customHeight="1"/>
    <row r="4577" ht="17.25" customHeight="1"/>
    <row r="4578" ht="17.25" customHeight="1"/>
    <row r="4579" ht="17.25" customHeight="1"/>
    <row r="4580" ht="17.25" customHeight="1"/>
    <row r="4581" ht="17.25" customHeight="1"/>
    <row r="4582" ht="17.25" customHeight="1"/>
    <row r="4583" ht="17.25" customHeight="1"/>
    <row r="4584" ht="17.25" customHeight="1"/>
    <row r="4585" ht="17.25" customHeight="1"/>
    <row r="4586" ht="17.25" customHeight="1"/>
    <row r="4587" ht="17.25" customHeight="1"/>
    <row r="4588" ht="17.25" customHeight="1"/>
    <row r="4589" ht="17.25" customHeight="1"/>
    <row r="4590" ht="17.25" customHeight="1"/>
    <row r="4591" ht="17.25" customHeight="1"/>
    <row r="4592" ht="17.25" customHeight="1"/>
    <row r="4593" ht="17.25" customHeight="1"/>
    <row r="4594" ht="17.25" customHeight="1"/>
    <row r="4595" ht="17.25" customHeight="1"/>
    <row r="4596" ht="17.25" customHeight="1"/>
    <row r="4597" ht="17.25" customHeight="1"/>
    <row r="4598" ht="17.25" customHeight="1"/>
    <row r="4599" ht="17.25" customHeight="1"/>
    <row r="4600" ht="17.25" customHeight="1"/>
    <row r="4601" ht="17.25" customHeight="1"/>
    <row r="4602" ht="17.25" customHeight="1"/>
    <row r="4603" ht="17.25" customHeight="1"/>
    <row r="4604" ht="17.25" customHeight="1"/>
    <row r="4605" ht="17.25" customHeight="1"/>
    <row r="4606" ht="17.25" customHeight="1"/>
    <row r="4607" ht="17.25" customHeight="1"/>
    <row r="4608" ht="17.25" customHeight="1"/>
    <row r="4609" ht="17.25" customHeight="1"/>
    <row r="4610" ht="17.25" customHeight="1"/>
    <row r="4611" ht="17.25" customHeight="1"/>
    <row r="4612" ht="17.25" customHeight="1"/>
    <row r="4613" ht="17.25" customHeight="1"/>
    <row r="4614" ht="17.25" customHeight="1"/>
    <row r="4615" ht="17.25" customHeight="1"/>
    <row r="4616" ht="17.25" customHeight="1"/>
    <row r="4617" ht="17.25" customHeight="1"/>
    <row r="4618" ht="17.25" customHeight="1"/>
    <row r="4619" ht="17.25" customHeight="1"/>
    <row r="4620" ht="17.25" customHeight="1"/>
    <row r="4621" ht="17.25" customHeight="1"/>
    <row r="4622" ht="17.25" customHeight="1"/>
    <row r="4623" ht="17.25" customHeight="1"/>
    <row r="4624" ht="17.25" customHeight="1"/>
    <row r="4625" ht="17.25" customHeight="1"/>
    <row r="4626" ht="17.25" customHeight="1"/>
    <row r="4627" ht="17.25" customHeight="1"/>
    <row r="4628" ht="17.25" customHeight="1"/>
    <row r="4629" ht="17.25" customHeight="1"/>
    <row r="4630" ht="17.25" customHeight="1"/>
    <row r="4631" ht="17.25" customHeight="1"/>
    <row r="4632" ht="17.25" customHeight="1"/>
    <row r="4633" ht="17.25" customHeight="1"/>
    <row r="4634" ht="17.25" customHeight="1"/>
    <row r="4635" ht="17.25" customHeight="1"/>
    <row r="4636" ht="17.25" customHeight="1"/>
    <row r="4637" ht="17.25" customHeight="1"/>
    <row r="4638" ht="17.25" customHeight="1"/>
    <row r="4639" ht="17.25" customHeight="1"/>
    <row r="4640" ht="17.25" customHeight="1"/>
    <row r="4641" ht="17.25" customHeight="1"/>
    <row r="4642" ht="17.25" customHeight="1"/>
    <row r="4643" ht="17.25" customHeight="1"/>
    <row r="4644" ht="17.25" customHeight="1"/>
    <row r="4645" ht="17.25" customHeight="1"/>
    <row r="4646" ht="17.25" customHeight="1"/>
    <row r="4647" ht="17.25" customHeight="1"/>
    <row r="4648" ht="17.25" customHeight="1"/>
    <row r="4649" ht="17.25" customHeight="1"/>
    <row r="4650" ht="17.25" customHeight="1"/>
    <row r="4651" ht="17.25" customHeight="1"/>
    <row r="4652" ht="17.25" customHeight="1"/>
    <row r="4653" ht="17.25" customHeight="1"/>
    <row r="4654" ht="17.25" customHeight="1"/>
    <row r="4655" ht="17.25" customHeight="1"/>
    <row r="4656" ht="17.25" customHeight="1"/>
    <row r="4657" ht="17.25" customHeight="1"/>
    <row r="4658" ht="17.25" customHeight="1"/>
    <row r="4659" ht="17.25" customHeight="1"/>
    <row r="4660" ht="17.25" customHeight="1"/>
    <row r="4661" ht="17.25" customHeight="1"/>
    <row r="4662" ht="17.25" customHeight="1"/>
    <row r="4663" ht="17.25" customHeight="1"/>
    <row r="4664" ht="17.25" customHeight="1"/>
    <row r="4665" ht="17.25" customHeight="1"/>
    <row r="4666" ht="17.25" customHeight="1"/>
    <row r="4667" ht="17.25" customHeight="1"/>
    <row r="4668" ht="17.25" customHeight="1"/>
    <row r="4669" ht="17.25" customHeight="1"/>
    <row r="4670" ht="17.25" customHeight="1"/>
    <row r="4671" ht="17.25" customHeight="1"/>
    <row r="4672" ht="17.25" customHeight="1"/>
    <row r="4673" ht="17.25" customHeight="1"/>
    <row r="4674" ht="17.25" customHeight="1"/>
    <row r="4675" ht="17.25" customHeight="1"/>
    <row r="4676" ht="17.25" customHeight="1"/>
    <row r="4677" ht="17.25" customHeight="1"/>
    <row r="4678" ht="17.25" customHeight="1"/>
    <row r="4679" ht="17.25" customHeight="1"/>
    <row r="4680" ht="17.25" customHeight="1"/>
    <row r="4681" ht="17.25" customHeight="1"/>
    <row r="4682" ht="17.25" customHeight="1"/>
    <row r="4683" ht="17.25" customHeight="1"/>
    <row r="4684" ht="17.25" customHeight="1"/>
    <row r="4685" ht="17.25" customHeight="1"/>
    <row r="4686" ht="17.25" customHeight="1"/>
    <row r="4687" ht="17.25" customHeight="1"/>
    <row r="4688" ht="17.25" customHeight="1"/>
    <row r="4689" ht="17.25" customHeight="1"/>
    <row r="4690" ht="17.25" customHeight="1"/>
    <row r="4691" ht="17.25" customHeight="1"/>
    <row r="4692" ht="17.25" customHeight="1"/>
    <row r="4693" ht="17.25" customHeight="1"/>
    <row r="4694" ht="17.25" customHeight="1"/>
    <row r="4695" ht="17.25" customHeight="1"/>
    <row r="4696" ht="17.25" customHeight="1"/>
    <row r="4697" ht="17.25" customHeight="1"/>
    <row r="4698" ht="17.25" customHeight="1"/>
    <row r="4699" ht="17.25" customHeight="1"/>
    <row r="4700" ht="17.25" customHeight="1"/>
    <row r="4701" ht="17.25" customHeight="1"/>
    <row r="4702" ht="17.25" customHeight="1"/>
    <row r="4703" ht="17.25" customHeight="1"/>
    <row r="4704" ht="17.25" customHeight="1"/>
    <row r="4705" ht="17.25" customHeight="1"/>
    <row r="4706" ht="17.25" customHeight="1"/>
    <row r="4707" ht="17.25" customHeight="1"/>
    <row r="4708" ht="17.25" customHeight="1"/>
    <row r="4709" ht="17.25" customHeight="1"/>
    <row r="4710" ht="17.25" customHeight="1"/>
    <row r="4711" ht="17.25" customHeight="1"/>
    <row r="4712" ht="17.25" customHeight="1"/>
    <row r="4713" ht="17.25" customHeight="1"/>
    <row r="4714" ht="17.25" customHeight="1"/>
    <row r="4715" ht="17.25" customHeight="1"/>
    <row r="4716" ht="17.25" customHeight="1"/>
    <row r="4717" ht="17.25" customHeight="1"/>
    <row r="4718" ht="17.25" customHeight="1"/>
    <row r="4719" ht="17.25" customHeight="1"/>
    <row r="4720" ht="17.25" customHeight="1"/>
    <row r="4721" ht="17.25" customHeight="1"/>
    <row r="4722" ht="17.25" customHeight="1"/>
    <row r="4723" ht="17.25" customHeight="1"/>
    <row r="4724" ht="17.25" customHeight="1"/>
    <row r="4725" ht="17.25" customHeight="1"/>
    <row r="4726" ht="17.25" customHeight="1"/>
    <row r="4727" ht="17.25" customHeight="1"/>
    <row r="4728" ht="17.25" customHeight="1"/>
    <row r="4729" ht="17.25" customHeight="1"/>
    <row r="4730" ht="17.25" customHeight="1"/>
    <row r="4731" ht="17.25" customHeight="1"/>
    <row r="4732" ht="17.25" customHeight="1"/>
    <row r="4733" ht="17.25" customHeight="1"/>
    <row r="4734" ht="17.25" customHeight="1"/>
    <row r="4735" ht="17.25" customHeight="1"/>
    <row r="4736" ht="17.25" customHeight="1"/>
    <row r="4737" ht="17.25" customHeight="1"/>
    <row r="4738" ht="17.25" customHeight="1"/>
    <row r="4739" ht="17.25" customHeight="1"/>
    <row r="4740" ht="17.25" customHeight="1"/>
    <row r="4741" ht="17.25" customHeight="1"/>
    <row r="4742" ht="17.25" customHeight="1"/>
    <row r="4743" ht="17.25" customHeight="1"/>
    <row r="4744" ht="17.25" customHeight="1"/>
    <row r="4745" ht="17.25" customHeight="1"/>
    <row r="4746" ht="17.25" customHeight="1"/>
    <row r="4747" ht="17.25" customHeight="1"/>
    <row r="4748" ht="17.25" customHeight="1"/>
    <row r="4749" ht="17.25" customHeight="1"/>
    <row r="4750" ht="17.25" customHeight="1"/>
    <row r="4751" ht="17.25" customHeight="1"/>
    <row r="4752" ht="17.25" customHeight="1"/>
    <row r="4753" ht="17.25" customHeight="1"/>
    <row r="4754" ht="17.25" customHeight="1"/>
    <row r="4755" ht="17.25" customHeight="1"/>
    <row r="4756" ht="17.25" customHeight="1"/>
    <row r="4757" ht="17.25" customHeight="1"/>
    <row r="4758" ht="17.25" customHeight="1"/>
    <row r="4759" ht="17.25" customHeight="1"/>
    <row r="4760" ht="17.25" customHeight="1"/>
    <row r="4761" ht="17.25" customHeight="1"/>
    <row r="4762" ht="17.25" customHeight="1"/>
    <row r="4763" ht="17.25" customHeight="1"/>
    <row r="4764" ht="17.25" customHeight="1"/>
    <row r="4765" ht="17.25" customHeight="1"/>
    <row r="4766" ht="17.25" customHeight="1"/>
    <row r="4767" ht="17.25" customHeight="1"/>
    <row r="4768" ht="17.25" customHeight="1"/>
    <row r="4769" ht="17.25" customHeight="1"/>
    <row r="4770" ht="17.25" customHeight="1"/>
    <row r="4771" ht="17.25" customHeight="1"/>
    <row r="4772" ht="17.25" customHeight="1"/>
    <row r="4773" ht="17.25" customHeight="1"/>
    <row r="4774" ht="17.25" customHeight="1"/>
    <row r="4775" ht="17.25" customHeight="1"/>
    <row r="4776" ht="17.25" customHeight="1"/>
    <row r="4777" ht="17.25" customHeight="1"/>
    <row r="4778" ht="17.25" customHeight="1"/>
    <row r="4779" ht="17.25" customHeight="1"/>
    <row r="4780" ht="17.25" customHeight="1"/>
    <row r="4781" ht="17.25" customHeight="1"/>
    <row r="4782" ht="17.25" customHeight="1"/>
    <row r="4783" ht="17.25" customHeight="1"/>
    <row r="4784" ht="17.25" customHeight="1"/>
    <row r="4785" ht="17.25" customHeight="1"/>
    <row r="4786" ht="17.25" customHeight="1"/>
    <row r="4787" ht="17.25" customHeight="1"/>
    <row r="4788" ht="17.25" customHeight="1"/>
    <row r="4789" ht="17.25" customHeight="1"/>
    <row r="4790" ht="17.25" customHeight="1"/>
    <row r="4791" ht="17.25" customHeight="1"/>
    <row r="4792" ht="17.25" customHeight="1"/>
    <row r="4793" ht="17.25" customHeight="1"/>
    <row r="4794" ht="17.25" customHeight="1"/>
    <row r="4795" ht="17.25" customHeight="1"/>
    <row r="4796" ht="17.25" customHeight="1"/>
    <row r="4797" ht="17.25" customHeight="1"/>
    <row r="4798" ht="17.25" customHeight="1"/>
    <row r="4799" ht="17.25" customHeight="1"/>
    <row r="4800" ht="17.25" customHeight="1"/>
    <row r="4801" ht="17.25" customHeight="1"/>
    <row r="4802" ht="17.25" customHeight="1"/>
    <row r="4803" ht="17.25" customHeight="1"/>
    <row r="4804" ht="17.25" customHeight="1"/>
    <row r="4805" ht="17.25" customHeight="1"/>
    <row r="4806" ht="17.25" customHeight="1"/>
    <row r="4807" ht="17.25" customHeight="1"/>
    <row r="4808" ht="17.25" customHeight="1"/>
    <row r="4809" ht="17.25" customHeight="1"/>
    <row r="4810" ht="17.25" customHeight="1"/>
    <row r="4811" ht="17.25" customHeight="1"/>
    <row r="4812" ht="17.25" customHeight="1"/>
    <row r="4813" ht="17.25" customHeight="1"/>
    <row r="4814" ht="17.25" customHeight="1"/>
    <row r="4815" ht="17.25" customHeight="1"/>
    <row r="4816" ht="17.25" customHeight="1"/>
    <row r="4817" ht="17.25" customHeight="1"/>
    <row r="4818" ht="17.25" customHeight="1"/>
    <row r="4819" ht="17.25" customHeight="1"/>
    <row r="4820" ht="17.25" customHeight="1"/>
    <row r="4821" ht="17.25" customHeight="1"/>
    <row r="4822" ht="17.25" customHeight="1"/>
    <row r="4823" ht="17.25" customHeight="1"/>
    <row r="4824" ht="17.25" customHeight="1"/>
    <row r="4825" ht="17.25" customHeight="1"/>
    <row r="4826" ht="17.25" customHeight="1"/>
    <row r="4827" ht="17.25" customHeight="1"/>
    <row r="4828" ht="17.25" customHeight="1"/>
    <row r="4829" ht="17.25" customHeight="1"/>
    <row r="4830" ht="17.25" customHeight="1"/>
    <row r="4831" ht="17.25" customHeight="1"/>
    <row r="4832" ht="17.25" customHeight="1"/>
    <row r="4833" ht="17.25" customHeight="1"/>
    <row r="4834" ht="17.25" customHeight="1"/>
    <row r="4835" ht="17.25" customHeight="1"/>
    <row r="4836" ht="17.25" customHeight="1"/>
    <row r="4837" ht="17.25" customHeight="1"/>
    <row r="4838" ht="17.25" customHeight="1"/>
    <row r="4839" ht="17.25" customHeight="1"/>
    <row r="4840" ht="17.25" customHeight="1"/>
    <row r="4841" ht="17.25" customHeight="1"/>
    <row r="4842" ht="17.25" customHeight="1"/>
    <row r="4843" ht="17.25" customHeight="1"/>
    <row r="4844" ht="17.25" customHeight="1"/>
    <row r="4845" ht="17.25" customHeight="1"/>
    <row r="4846" ht="17.25" customHeight="1"/>
    <row r="4847" ht="17.25" customHeight="1"/>
    <row r="4848" ht="17.25" customHeight="1"/>
    <row r="4849" ht="17.25" customHeight="1"/>
    <row r="4850" ht="17.25" customHeight="1"/>
    <row r="4851" ht="17.25" customHeight="1"/>
    <row r="4852" ht="17.25" customHeight="1"/>
    <row r="4853" ht="17.25" customHeight="1"/>
    <row r="4854" ht="17.25" customHeight="1"/>
    <row r="4855" ht="17.25" customHeight="1"/>
    <row r="4856" ht="17.25" customHeight="1"/>
    <row r="4857" ht="17.25" customHeight="1"/>
    <row r="4858" ht="17.25" customHeight="1"/>
    <row r="4859" ht="17.25" customHeight="1"/>
    <row r="4860" ht="17.25" customHeight="1"/>
    <row r="4861" ht="17.25" customHeight="1"/>
    <row r="4862" ht="17.25" customHeight="1"/>
    <row r="4863" ht="17.25" customHeight="1"/>
    <row r="4864" ht="17.25" customHeight="1"/>
    <row r="4865" ht="17.25" customHeight="1"/>
    <row r="4866" ht="17.25" customHeight="1"/>
    <row r="4867" ht="17.25" customHeight="1"/>
    <row r="4868" ht="17.25" customHeight="1"/>
    <row r="4869" ht="17.25" customHeight="1"/>
    <row r="4870" ht="17.25" customHeight="1"/>
    <row r="4871" ht="17.25" customHeight="1"/>
    <row r="4872" ht="17.25" customHeight="1"/>
    <row r="4873" ht="17.25" customHeight="1"/>
    <row r="4874" ht="17.25" customHeight="1"/>
    <row r="4875" ht="17.25" customHeight="1"/>
    <row r="4876" ht="17.25" customHeight="1"/>
    <row r="4877" ht="17.25" customHeight="1"/>
    <row r="4878" ht="17.25" customHeight="1"/>
    <row r="4879" ht="17.25" customHeight="1"/>
    <row r="4880" ht="17.25" customHeight="1"/>
    <row r="4881" ht="17.25" customHeight="1"/>
    <row r="4882" ht="17.25" customHeight="1"/>
    <row r="4883" ht="17.25" customHeight="1"/>
    <row r="4884" ht="17.25" customHeight="1"/>
    <row r="4885" ht="17.25" customHeight="1"/>
    <row r="4886" ht="17.25" customHeight="1"/>
    <row r="4887" ht="17.25" customHeight="1"/>
    <row r="4888" ht="17.25" customHeight="1"/>
    <row r="4889" ht="17.25" customHeight="1"/>
    <row r="4890" ht="17.25" customHeight="1"/>
    <row r="4891" ht="17.25" customHeight="1"/>
    <row r="4892" ht="17.25" customHeight="1"/>
    <row r="4893" ht="17.25" customHeight="1"/>
    <row r="4894" ht="17.25" customHeight="1"/>
    <row r="4895" ht="17.25" customHeight="1"/>
    <row r="4896" ht="17.25" customHeight="1"/>
    <row r="4897" ht="17.25" customHeight="1"/>
    <row r="4898" ht="17.25" customHeight="1"/>
    <row r="4899" ht="17.25" customHeight="1"/>
    <row r="4900" ht="17.25" customHeight="1"/>
    <row r="4901" ht="17.25" customHeight="1"/>
    <row r="4902" ht="17.25" customHeight="1"/>
    <row r="4903" ht="17.25" customHeight="1"/>
    <row r="4904" ht="17.25" customHeight="1"/>
    <row r="4905" ht="17.25" customHeight="1"/>
    <row r="4906" ht="17.25" customHeight="1"/>
    <row r="4907" ht="17.25" customHeight="1"/>
    <row r="4908" ht="17.25" customHeight="1"/>
    <row r="4909" ht="17.25" customHeight="1"/>
    <row r="4910" ht="17.25" customHeight="1"/>
    <row r="4911" ht="17.25" customHeight="1"/>
    <row r="4912" ht="17.25" customHeight="1"/>
    <row r="4913" ht="17.25" customHeight="1"/>
    <row r="4914" ht="17.25" customHeight="1"/>
    <row r="4915" ht="17.25" customHeight="1"/>
    <row r="4916" ht="17.25" customHeight="1"/>
    <row r="4917" ht="17.25" customHeight="1"/>
    <row r="4918" ht="17.25" customHeight="1"/>
    <row r="4919" ht="17.25" customHeight="1"/>
    <row r="4920" ht="17.25" customHeight="1"/>
    <row r="4921" ht="17.25" customHeight="1"/>
    <row r="4922" ht="17.25" customHeight="1"/>
    <row r="4923" ht="17.25" customHeight="1"/>
    <row r="4924" ht="17.25" customHeight="1"/>
    <row r="4925" ht="17.25" customHeight="1"/>
    <row r="4926" ht="17.25" customHeight="1"/>
    <row r="4927" ht="17.25" customHeight="1"/>
    <row r="4928" ht="17.25" customHeight="1"/>
    <row r="4929" ht="17.25" customHeight="1"/>
    <row r="4930" ht="17.25" customHeight="1"/>
    <row r="4931" ht="17.25" customHeight="1"/>
    <row r="4932" ht="17.25" customHeight="1"/>
    <row r="4933" ht="17.25" customHeight="1"/>
    <row r="4934" ht="17.25" customHeight="1"/>
    <row r="4935" ht="17.25" customHeight="1"/>
    <row r="4936" ht="17.25" customHeight="1"/>
    <row r="4937" ht="17.25" customHeight="1"/>
    <row r="4938" ht="17.25" customHeight="1"/>
    <row r="4939" ht="17.25" customHeight="1"/>
    <row r="4940" ht="17.25" customHeight="1"/>
    <row r="4941" ht="17.25" customHeight="1"/>
    <row r="4942" ht="17.25" customHeight="1"/>
    <row r="4943" ht="17.25" customHeight="1"/>
    <row r="4944" ht="17.25" customHeight="1"/>
    <row r="4945" ht="17.25" customHeight="1"/>
    <row r="4946" ht="17.25" customHeight="1"/>
    <row r="4947" ht="17.25" customHeight="1"/>
    <row r="4948" ht="17.25" customHeight="1"/>
    <row r="4949" ht="17.25" customHeight="1"/>
    <row r="4950" ht="17.25" customHeight="1"/>
    <row r="4951" ht="17.25" customHeight="1"/>
    <row r="4952" ht="17.25" customHeight="1"/>
    <row r="4953" ht="17.25" customHeight="1"/>
    <row r="4954" ht="17.25" customHeight="1"/>
    <row r="4955" ht="17.25" customHeight="1"/>
    <row r="4956" ht="17.25" customHeight="1"/>
    <row r="4957" ht="17.25" customHeight="1"/>
    <row r="4958" ht="17.25" customHeight="1"/>
    <row r="4959" ht="17.25" customHeight="1"/>
    <row r="4960" ht="17.25" customHeight="1"/>
    <row r="4961" ht="17.25" customHeight="1"/>
    <row r="4962" ht="17.25" customHeight="1"/>
    <row r="4963" ht="17.25" customHeight="1"/>
    <row r="4964" ht="17.25" customHeight="1"/>
    <row r="4965" ht="17.25" customHeight="1"/>
    <row r="4966" ht="17.25" customHeight="1"/>
    <row r="4967" ht="17.25" customHeight="1"/>
    <row r="4968" ht="17.25" customHeight="1"/>
    <row r="4969" ht="17.25" customHeight="1"/>
    <row r="4970" ht="17.25" customHeight="1"/>
    <row r="4971" ht="17.25" customHeight="1"/>
    <row r="4972" ht="17.25" customHeight="1"/>
    <row r="4973" ht="17.25" customHeight="1"/>
    <row r="4974" ht="17.25" customHeight="1"/>
    <row r="4975" ht="17.25" customHeight="1"/>
    <row r="4976" ht="17.25" customHeight="1"/>
    <row r="4977" ht="17.25" customHeight="1"/>
    <row r="4978" ht="17.25" customHeight="1"/>
    <row r="4979" ht="17.25" customHeight="1"/>
    <row r="4980" ht="17.25" customHeight="1"/>
    <row r="4981" ht="17.25" customHeight="1"/>
    <row r="4982" ht="17.25" customHeight="1"/>
    <row r="4983" ht="17.25" customHeight="1"/>
    <row r="4984" ht="17.25" customHeight="1"/>
    <row r="4985" ht="17.25" customHeight="1"/>
    <row r="4986" ht="17.25" customHeight="1"/>
    <row r="4987" ht="17.25" customHeight="1"/>
    <row r="4988" ht="17.25" customHeight="1"/>
    <row r="4989" ht="17.25" customHeight="1"/>
    <row r="4990" ht="17.25" customHeight="1"/>
    <row r="4991" ht="17.25" customHeight="1"/>
    <row r="4992" ht="17.25" customHeight="1"/>
    <row r="4993" ht="17.25" customHeight="1"/>
    <row r="4994" ht="17.25" customHeight="1"/>
    <row r="4995" ht="17.25" customHeight="1"/>
    <row r="4996" ht="17.25" customHeight="1"/>
    <row r="4997" ht="17.25" customHeight="1"/>
    <row r="4998" ht="17.25" customHeight="1"/>
    <row r="4999" ht="17.25" customHeight="1"/>
    <row r="5000" ht="17.25" customHeight="1"/>
    <row r="5001" ht="17.25" customHeight="1"/>
    <row r="5002" ht="17.25" customHeight="1"/>
    <row r="5003" ht="17.25" customHeight="1"/>
    <row r="5004" ht="17.25" customHeight="1"/>
    <row r="5005" ht="17.25" customHeight="1"/>
    <row r="5006" ht="17.25" customHeight="1"/>
    <row r="5007" ht="17.25" customHeight="1"/>
    <row r="5008" ht="17.25" customHeight="1"/>
    <row r="5009" ht="17.25" customHeight="1"/>
    <row r="5010" ht="17.25" customHeight="1"/>
    <row r="5011" ht="17.25" customHeight="1"/>
    <row r="5012" ht="17.25" customHeight="1"/>
    <row r="5013" ht="17.25" customHeight="1"/>
    <row r="5014" ht="17.25" customHeight="1"/>
    <row r="5015" ht="17.25" customHeight="1"/>
    <row r="5016" ht="17.25" customHeight="1"/>
    <row r="5017" ht="17.25" customHeight="1"/>
    <row r="5018" ht="17.25" customHeight="1"/>
    <row r="5019" ht="17.25" customHeight="1"/>
    <row r="5020" ht="17.25" customHeight="1"/>
    <row r="5021" ht="17.25" customHeight="1"/>
    <row r="5022" ht="17.25" customHeight="1"/>
    <row r="5023" ht="17.25" customHeight="1"/>
    <row r="5024" ht="17.25" customHeight="1"/>
    <row r="5025" ht="17.25" customHeight="1"/>
    <row r="5026" ht="17.25" customHeight="1"/>
    <row r="5027" ht="17.25" customHeight="1"/>
    <row r="5028" ht="17.25" customHeight="1"/>
    <row r="5029" ht="17.25" customHeight="1"/>
    <row r="5030" ht="17.25" customHeight="1"/>
    <row r="5031" ht="17.25" customHeight="1"/>
    <row r="5032" ht="17.25" customHeight="1"/>
    <row r="5033" ht="17.25" customHeight="1"/>
    <row r="5034" ht="17.25" customHeight="1"/>
    <row r="5035" ht="17.25" customHeight="1"/>
    <row r="5036" ht="17.25" customHeight="1"/>
    <row r="5037" ht="17.25" customHeight="1"/>
    <row r="5038" ht="17.25" customHeight="1"/>
    <row r="5039" ht="17.25" customHeight="1"/>
    <row r="5040" ht="17.25" customHeight="1"/>
    <row r="5041" ht="17.25" customHeight="1"/>
    <row r="5042" ht="17.25" customHeight="1"/>
    <row r="5043" ht="17.25" customHeight="1"/>
    <row r="5044" ht="17.25" customHeight="1"/>
    <row r="5045" ht="17.25" customHeight="1"/>
    <row r="5046" ht="17.25" customHeight="1"/>
    <row r="5047" ht="17.25" customHeight="1"/>
    <row r="5048" ht="17.25" customHeight="1"/>
    <row r="5049" ht="17.25" customHeight="1"/>
    <row r="5050" ht="17.25" customHeight="1"/>
    <row r="5051" ht="17.25" customHeight="1"/>
    <row r="5052" ht="17.25" customHeight="1"/>
    <row r="5053" ht="17.25" customHeight="1"/>
    <row r="5054" ht="17.25" customHeight="1"/>
    <row r="5055" ht="17.25" customHeight="1"/>
    <row r="5056" ht="17.25" customHeight="1"/>
    <row r="5057" ht="17.25" customHeight="1"/>
    <row r="5058" ht="17.25" customHeight="1"/>
    <row r="5059" ht="17.25" customHeight="1"/>
    <row r="5060" ht="17.25" customHeight="1"/>
    <row r="5061" ht="17.25" customHeight="1"/>
    <row r="5062" ht="17.25" customHeight="1"/>
    <row r="5063" ht="17.25" customHeight="1"/>
    <row r="5064" ht="17.25" customHeight="1"/>
    <row r="5065" ht="17.25" customHeight="1"/>
    <row r="5066" ht="17.25" customHeight="1"/>
    <row r="5067" ht="17.25" customHeight="1"/>
    <row r="5068" ht="17.25" customHeight="1"/>
    <row r="5069" ht="17.25" customHeight="1"/>
    <row r="5070" ht="17.25" customHeight="1"/>
    <row r="5071" ht="17.25" customHeight="1"/>
    <row r="5072" ht="17.25" customHeight="1"/>
    <row r="5073" ht="17.25" customHeight="1"/>
    <row r="5074" ht="17.25" customHeight="1"/>
    <row r="5075" ht="17.25" customHeight="1"/>
    <row r="5076" ht="17.25" customHeight="1"/>
    <row r="5077" ht="17.25" customHeight="1"/>
    <row r="5078" ht="17.25" customHeight="1"/>
    <row r="5079" ht="17.25" customHeight="1"/>
    <row r="5080" ht="17.25" customHeight="1"/>
    <row r="5081" ht="17.25" customHeight="1"/>
    <row r="5082" ht="17.25" customHeight="1"/>
    <row r="5083" ht="17.25" customHeight="1"/>
    <row r="5084" ht="17.25" customHeight="1"/>
    <row r="5085" ht="17.25" customHeight="1"/>
    <row r="5086" ht="17.25" customHeight="1"/>
    <row r="5087" ht="17.25" customHeight="1"/>
    <row r="5088" ht="17.25" customHeight="1"/>
    <row r="5089" ht="17.25" customHeight="1"/>
    <row r="5090" ht="17.25" customHeight="1"/>
    <row r="5091" ht="17.25" customHeight="1"/>
    <row r="5092" ht="17.25" customHeight="1"/>
    <row r="5093" ht="17.25" customHeight="1"/>
    <row r="5094" ht="17.25" customHeight="1"/>
    <row r="5095" ht="17.25" customHeight="1"/>
    <row r="5096" ht="17.25" customHeight="1"/>
    <row r="5097" ht="17.25" customHeight="1"/>
    <row r="5098" ht="17.25" customHeight="1"/>
    <row r="5099" ht="17.25" customHeight="1"/>
    <row r="5100" ht="17.25" customHeight="1"/>
    <row r="5101" ht="17.25" customHeight="1"/>
    <row r="5102" ht="17.25" customHeight="1"/>
    <row r="5103" ht="17.25" customHeight="1"/>
    <row r="5104" ht="17.25" customHeight="1"/>
    <row r="5105" ht="17.25" customHeight="1"/>
    <row r="5106" ht="17.25" customHeight="1"/>
    <row r="5107" ht="17.25" customHeight="1"/>
    <row r="5108" ht="17.25" customHeight="1"/>
    <row r="5109" ht="17.25" customHeight="1"/>
    <row r="5110" ht="17.25" customHeight="1"/>
    <row r="5111" ht="17.25" customHeight="1"/>
    <row r="5112" ht="17.25" customHeight="1"/>
    <row r="5113" ht="17.25" customHeight="1"/>
    <row r="5114" ht="17.25" customHeight="1"/>
    <row r="5115" ht="17.25" customHeight="1"/>
    <row r="5116" ht="17.25" customHeight="1"/>
    <row r="5117" ht="17.25" customHeight="1"/>
    <row r="5118" ht="17.25" customHeight="1"/>
    <row r="5119" ht="17.25" customHeight="1"/>
    <row r="5120" ht="17.25" customHeight="1"/>
    <row r="5121" ht="17.25" customHeight="1"/>
    <row r="5122" ht="17.25" customHeight="1"/>
    <row r="5123" ht="17.25" customHeight="1"/>
    <row r="5124" ht="17.25" customHeight="1"/>
    <row r="5125" ht="17.25" customHeight="1"/>
    <row r="5126" ht="17.25" customHeight="1"/>
    <row r="5127" ht="17.25" customHeight="1"/>
    <row r="5128" ht="17.25" customHeight="1"/>
    <row r="5129" ht="17.25" customHeight="1"/>
    <row r="5130" ht="17.25" customHeight="1"/>
    <row r="5131" ht="17.25" customHeight="1"/>
    <row r="5132" ht="17.25" customHeight="1"/>
    <row r="5133" ht="17.25" customHeight="1"/>
    <row r="5134" ht="17.25" customHeight="1"/>
    <row r="5135" ht="17.25" customHeight="1"/>
    <row r="5136" ht="17.25" customHeight="1"/>
    <row r="5137" ht="17.25" customHeight="1"/>
    <row r="5138" ht="17.25" customHeight="1"/>
    <row r="5139" ht="17.25" customHeight="1"/>
    <row r="5140" ht="17.25" customHeight="1"/>
    <row r="5141" ht="17.25" customHeight="1"/>
    <row r="5142" ht="17.25" customHeight="1"/>
    <row r="5143" ht="17.25" customHeight="1"/>
    <row r="5144" ht="17.25" customHeight="1"/>
    <row r="5145" ht="17.25" customHeight="1"/>
    <row r="5146" ht="17.25" customHeight="1"/>
    <row r="5147" ht="17.25" customHeight="1"/>
    <row r="5148" ht="17.25" customHeight="1"/>
    <row r="5149" ht="17.25" customHeight="1"/>
    <row r="5150" ht="17.25" customHeight="1"/>
    <row r="5151" ht="17.25" customHeight="1"/>
    <row r="5152" ht="17.25" customHeight="1"/>
    <row r="5153" ht="17.25" customHeight="1"/>
    <row r="5154" ht="17.25" customHeight="1"/>
    <row r="5155" ht="17.25" customHeight="1"/>
    <row r="5156" ht="17.25" customHeight="1"/>
    <row r="5157" ht="17.25" customHeight="1"/>
    <row r="5158" ht="17.25" customHeight="1"/>
    <row r="5159" ht="17.25" customHeight="1"/>
    <row r="5160" ht="17.25" customHeight="1"/>
    <row r="5161" ht="17.25" customHeight="1"/>
    <row r="5162" ht="17.25" customHeight="1"/>
    <row r="5163" ht="17.25" customHeight="1"/>
    <row r="5164" ht="17.25" customHeight="1"/>
    <row r="5165" ht="17.25" customHeight="1"/>
    <row r="5166" ht="17.25" customHeight="1"/>
    <row r="5167" ht="17.25" customHeight="1"/>
    <row r="5168" ht="17.25" customHeight="1"/>
    <row r="5169" ht="17.25" customHeight="1"/>
    <row r="5170" ht="17.25" customHeight="1"/>
    <row r="5171" ht="17.25" customHeight="1"/>
    <row r="5172" ht="17.25" customHeight="1"/>
    <row r="5173" ht="17.25" customHeight="1"/>
    <row r="5174" ht="17.25" customHeight="1"/>
    <row r="5175" ht="17.25" customHeight="1"/>
    <row r="5176" ht="17.25" customHeight="1"/>
    <row r="5177" ht="17.25" customHeight="1"/>
    <row r="5178" ht="17.25" customHeight="1"/>
    <row r="5179" ht="17.25" customHeight="1"/>
    <row r="5180" ht="17.25" customHeight="1"/>
    <row r="5181" ht="17.25" customHeight="1"/>
    <row r="5182" ht="17.25" customHeight="1"/>
    <row r="5183" ht="17.25" customHeight="1"/>
    <row r="5184" ht="17.25" customHeight="1"/>
    <row r="5185" ht="17.25" customHeight="1"/>
    <row r="5186" ht="17.25" customHeight="1"/>
    <row r="5187" ht="17.25" customHeight="1"/>
    <row r="5188" ht="17.25" customHeight="1"/>
    <row r="5189" ht="17.25" customHeight="1"/>
    <row r="5190" ht="17.25" customHeight="1"/>
    <row r="5191" ht="17.25" customHeight="1"/>
    <row r="5192" ht="17.25" customHeight="1"/>
    <row r="5193" ht="17.25" customHeight="1"/>
    <row r="5194" ht="17.25" customHeight="1"/>
    <row r="5195" ht="17.25" customHeight="1"/>
    <row r="5196" ht="17.25" customHeight="1"/>
    <row r="5197" ht="17.25" customHeight="1"/>
    <row r="5198" ht="17.25" customHeight="1"/>
    <row r="5199" ht="17.25" customHeight="1"/>
    <row r="5200" ht="17.25" customHeight="1"/>
    <row r="5201" ht="17.25" customHeight="1"/>
    <row r="5202" ht="17.25" customHeight="1"/>
    <row r="5203" ht="17.25" customHeight="1"/>
    <row r="5204" ht="17.25" customHeight="1"/>
    <row r="5205" ht="17.25" customHeight="1"/>
    <row r="5206" ht="17.25" customHeight="1"/>
    <row r="5207" ht="17.25" customHeight="1"/>
    <row r="5208" ht="17.25" customHeight="1"/>
    <row r="5209" ht="17.25" customHeight="1"/>
    <row r="5210" ht="17.25" customHeight="1"/>
    <row r="5211" ht="17.25" customHeight="1"/>
    <row r="5212" ht="17.25" customHeight="1"/>
    <row r="5213" ht="17.25" customHeight="1"/>
    <row r="5214" ht="17.25" customHeight="1"/>
    <row r="5215" ht="17.25" customHeight="1"/>
    <row r="5216" ht="17.25" customHeight="1"/>
    <row r="5217" ht="17.25" customHeight="1"/>
    <row r="5218" ht="17.25" customHeight="1"/>
    <row r="5219" ht="17.25" customHeight="1"/>
    <row r="5220" ht="17.25" customHeight="1"/>
    <row r="5221" ht="17.25" customHeight="1"/>
    <row r="5222" ht="17.25" customHeight="1"/>
    <row r="5223" ht="17.25" customHeight="1"/>
    <row r="5224" ht="17.25" customHeight="1"/>
    <row r="5225" ht="17.25" customHeight="1"/>
    <row r="5226" ht="17.25" customHeight="1"/>
    <row r="5227" ht="17.25" customHeight="1"/>
    <row r="5228" ht="17.25" customHeight="1"/>
    <row r="5229" ht="17.25" customHeight="1"/>
    <row r="5230" ht="17.25" customHeight="1"/>
    <row r="5231" ht="17.25" customHeight="1"/>
    <row r="5232" ht="17.25" customHeight="1"/>
    <row r="5233" ht="17.25" customHeight="1"/>
    <row r="5234" ht="17.25" customHeight="1"/>
    <row r="5235" ht="17.25" customHeight="1"/>
    <row r="5236" ht="17.25" customHeight="1"/>
    <row r="5237" ht="17.25" customHeight="1"/>
    <row r="5238" ht="17.25" customHeight="1"/>
    <row r="5239" ht="17.25" customHeight="1"/>
    <row r="5240" ht="17.25" customHeight="1"/>
    <row r="5241" ht="17.25" customHeight="1"/>
    <row r="5242" ht="17.25" customHeight="1"/>
    <row r="5243" ht="17.25" customHeight="1"/>
    <row r="5244" ht="17.25" customHeight="1"/>
    <row r="5245" ht="17.25" customHeight="1"/>
    <row r="5246" ht="17.25" customHeight="1"/>
    <row r="5247" ht="17.25" customHeight="1"/>
    <row r="5248" ht="17.25" customHeight="1"/>
    <row r="5249" ht="17.25" customHeight="1"/>
    <row r="5250" ht="17.25" customHeight="1"/>
    <row r="5251" ht="17.25" customHeight="1"/>
    <row r="5252" ht="17.25" customHeight="1"/>
    <row r="5253" ht="17.25" customHeight="1"/>
    <row r="5254" ht="17.25" customHeight="1"/>
    <row r="5255" ht="17.25" customHeight="1"/>
    <row r="5256" ht="17.25" customHeight="1"/>
    <row r="5257" ht="17.25" customHeight="1"/>
    <row r="5258" ht="17.25" customHeight="1"/>
    <row r="5259" ht="17.25" customHeight="1"/>
    <row r="5260" ht="17.25" customHeight="1"/>
    <row r="5261" ht="17.25" customHeight="1"/>
    <row r="5262" ht="17.25" customHeight="1"/>
    <row r="5263" ht="17.25" customHeight="1"/>
    <row r="5264" ht="17.25" customHeight="1"/>
    <row r="5265" ht="17.25" customHeight="1"/>
    <row r="5266" ht="17.25" customHeight="1"/>
    <row r="5267" ht="17.25" customHeight="1"/>
    <row r="5268" ht="17.25" customHeight="1"/>
    <row r="5269" ht="17.25" customHeight="1"/>
    <row r="5270" ht="17.25" customHeight="1"/>
    <row r="5271" ht="17.25" customHeight="1"/>
    <row r="5272" ht="17.25" customHeight="1"/>
    <row r="5273" ht="17.25" customHeight="1"/>
    <row r="5274" ht="17.25" customHeight="1"/>
    <row r="5275" ht="17.25" customHeight="1"/>
    <row r="5276" ht="17.25" customHeight="1"/>
    <row r="5277" ht="17.25" customHeight="1"/>
    <row r="5278" ht="17.25" customHeight="1"/>
    <row r="5279" ht="17.25" customHeight="1"/>
    <row r="5280" ht="17.25" customHeight="1"/>
    <row r="5281" ht="17.25" customHeight="1"/>
    <row r="5282" ht="17.25" customHeight="1"/>
    <row r="5283" ht="17.25" customHeight="1"/>
    <row r="5284" ht="17.25" customHeight="1"/>
    <row r="5285" ht="17.25" customHeight="1"/>
    <row r="5286" ht="17.25" customHeight="1"/>
    <row r="5287" ht="17.25" customHeight="1"/>
    <row r="5288" ht="17.25" customHeight="1"/>
    <row r="5289" ht="17.25" customHeight="1"/>
    <row r="5290" ht="17.25" customHeight="1"/>
    <row r="5291" ht="17.25" customHeight="1"/>
    <row r="5292" ht="17.25" customHeight="1"/>
    <row r="5293" ht="17.25" customHeight="1"/>
    <row r="5294" ht="17.25" customHeight="1"/>
    <row r="5295" ht="17.25" customHeight="1"/>
    <row r="5296" ht="17.25" customHeight="1"/>
    <row r="5297" ht="17.25" customHeight="1"/>
    <row r="5298" ht="17.25" customHeight="1"/>
    <row r="5299" ht="17.25" customHeight="1"/>
    <row r="5300" ht="17.25" customHeight="1"/>
    <row r="5301" ht="17.25" customHeight="1"/>
    <row r="5302" ht="17.25" customHeight="1"/>
    <row r="5303" ht="17.25" customHeight="1"/>
    <row r="5304" ht="17.25" customHeight="1"/>
    <row r="5305" ht="17.25" customHeight="1"/>
    <row r="5306" ht="17.25" customHeight="1"/>
    <row r="5307" ht="17.25" customHeight="1"/>
    <row r="5308" ht="17.25" customHeight="1"/>
    <row r="5309" ht="17.25" customHeight="1"/>
    <row r="5310" ht="17.25" customHeight="1"/>
    <row r="5311" ht="17.25" customHeight="1"/>
    <row r="5312" ht="17.25" customHeight="1"/>
    <row r="5313" ht="17.25" customHeight="1"/>
    <row r="5314" ht="17.25" customHeight="1"/>
    <row r="5315" ht="17.25" customHeight="1"/>
    <row r="5316" ht="17.25" customHeight="1"/>
    <row r="5317" ht="17.25" customHeight="1"/>
    <row r="5318" ht="17.25" customHeight="1"/>
    <row r="5319" ht="17.25" customHeight="1"/>
    <row r="5320" ht="17.25" customHeight="1"/>
    <row r="5321" ht="17.25" customHeight="1"/>
    <row r="5322" ht="17.25" customHeight="1"/>
    <row r="5323" ht="17.25" customHeight="1"/>
    <row r="5324" ht="17.25" customHeight="1"/>
    <row r="5325" ht="17.25" customHeight="1"/>
    <row r="5326" ht="17.25" customHeight="1"/>
    <row r="5327" ht="17.25" customHeight="1"/>
    <row r="5328" ht="17.25" customHeight="1"/>
    <row r="5329" ht="17.25" customHeight="1"/>
    <row r="5330" ht="17.25" customHeight="1"/>
    <row r="5331" ht="17.25" customHeight="1"/>
    <row r="5332" ht="17.25" customHeight="1"/>
    <row r="5333" ht="17.25" customHeight="1"/>
    <row r="5334" ht="17.25" customHeight="1"/>
    <row r="5335" ht="17.25" customHeight="1"/>
    <row r="5336" ht="17.25" customHeight="1"/>
    <row r="5337" ht="17.25" customHeight="1"/>
    <row r="5338" ht="17.25" customHeight="1"/>
    <row r="5339" ht="17.25" customHeight="1"/>
    <row r="5340" ht="17.25" customHeight="1"/>
    <row r="5341" ht="17.25" customHeight="1"/>
    <row r="5342" ht="17.25" customHeight="1"/>
    <row r="5343" ht="17.25" customHeight="1"/>
    <row r="5344" ht="17.25" customHeight="1"/>
    <row r="5345" ht="17.25" customHeight="1"/>
    <row r="5346" ht="17.25" customHeight="1"/>
    <row r="5347" ht="17.25" customHeight="1"/>
    <row r="5348" ht="17.25" customHeight="1"/>
    <row r="5349" ht="17.25" customHeight="1"/>
    <row r="5350" ht="17.25" customHeight="1"/>
    <row r="5351" ht="17.25" customHeight="1"/>
    <row r="5352" ht="17.25" customHeight="1"/>
    <row r="5353" ht="17.25" customHeight="1"/>
    <row r="5354" ht="17.25" customHeight="1"/>
    <row r="5355" ht="17.25" customHeight="1"/>
    <row r="5356" ht="17.25" customHeight="1"/>
    <row r="5357" ht="17.25" customHeight="1"/>
    <row r="5358" ht="17.25" customHeight="1"/>
    <row r="5359" ht="17.25" customHeight="1"/>
    <row r="5360" ht="17.25" customHeight="1"/>
    <row r="5361" ht="17.25" customHeight="1"/>
    <row r="5362" ht="17.25" customHeight="1"/>
    <row r="5363" ht="17.25" customHeight="1"/>
    <row r="5364" ht="17.25" customHeight="1"/>
    <row r="5365" ht="17.25" customHeight="1"/>
    <row r="5366" ht="17.25" customHeight="1"/>
    <row r="5367" ht="17.25" customHeight="1"/>
    <row r="5368" ht="17.25" customHeight="1"/>
    <row r="5369" ht="17.25" customHeight="1"/>
    <row r="5370" ht="17.25" customHeight="1"/>
    <row r="5371" ht="17.25" customHeight="1"/>
    <row r="5372" ht="17.25" customHeight="1"/>
    <row r="5373" ht="17.25" customHeight="1"/>
    <row r="5374" ht="17.25" customHeight="1"/>
    <row r="5375" ht="17.25" customHeight="1"/>
    <row r="5376" ht="17.25" customHeight="1"/>
    <row r="5377" ht="17.25" customHeight="1"/>
    <row r="5378" ht="17.25" customHeight="1"/>
    <row r="5379" ht="17.25" customHeight="1"/>
    <row r="5380" ht="17.25" customHeight="1"/>
    <row r="5381" ht="17.25" customHeight="1"/>
    <row r="5382" ht="17.25" customHeight="1"/>
    <row r="5383" ht="17.25" customHeight="1"/>
    <row r="5384" ht="17.25" customHeight="1"/>
    <row r="5385" ht="17.25" customHeight="1"/>
    <row r="5386" ht="17.25" customHeight="1"/>
    <row r="5387" ht="17.25" customHeight="1"/>
    <row r="5388" ht="17.25" customHeight="1"/>
    <row r="5389" ht="17.25" customHeight="1"/>
    <row r="5390" ht="17.25" customHeight="1"/>
    <row r="5391" ht="17.25" customHeight="1"/>
    <row r="5392" ht="17.25" customHeight="1"/>
    <row r="5393" ht="17.25" customHeight="1"/>
    <row r="5394" ht="17.25" customHeight="1"/>
    <row r="5395" ht="17.25" customHeight="1"/>
    <row r="5396" ht="17.25" customHeight="1"/>
    <row r="5397" ht="17.25" customHeight="1"/>
    <row r="5398" ht="17.25" customHeight="1"/>
    <row r="5399" ht="17.25" customHeight="1"/>
    <row r="5400" ht="17.25" customHeight="1"/>
    <row r="5401" ht="17.25" customHeight="1"/>
    <row r="5402" ht="17.25" customHeight="1"/>
    <row r="5403" ht="17.25" customHeight="1"/>
    <row r="5404" ht="17.25" customHeight="1"/>
    <row r="5405" ht="17.25" customHeight="1"/>
    <row r="5406" ht="17.25" customHeight="1"/>
    <row r="5407" ht="17.25" customHeight="1"/>
    <row r="5408" ht="17.25" customHeight="1"/>
    <row r="5409" ht="17.25" customHeight="1"/>
    <row r="5410" ht="17.25" customHeight="1"/>
    <row r="5411" ht="17.25" customHeight="1"/>
    <row r="5412" ht="17.25" customHeight="1"/>
    <row r="5413" ht="17.25" customHeight="1"/>
    <row r="5414" ht="17.25" customHeight="1"/>
    <row r="5415" ht="17.25" customHeight="1"/>
    <row r="5416" ht="17.25" customHeight="1"/>
    <row r="5417" ht="17.25" customHeight="1"/>
    <row r="5418" ht="17.25" customHeight="1"/>
    <row r="5419" ht="17.25" customHeight="1"/>
    <row r="5420" ht="17.25" customHeight="1"/>
    <row r="5421" ht="17.25" customHeight="1"/>
    <row r="5422" ht="17.25" customHeight="1"/>
    <row r="5423" ht="17.25" customHeight="1"/>
    <row r="5424" ht="17.25" customHeight="1"/>
    <row r="5425" ht="17.25" customHeight="1"/>
    <row r="5426" ht="17.25" customHeight="1"/>
    <row r="5427" ht="17.25" customHeight="1"/>
    <row r="5428" ht="17.25" customHeight="1"/>
    <row r="5429" ht="17.25" customHeight="1"/>
    <row r="5430" ht="17.25" customHeight="1"/>
    <row r="5431" ht="17.25" customHeight="1"/>
    <row r="5432" ht="17.25" customHeight="1"/>
    <row r="5433" ht="17.25" customHeight="1"/>
    <row r="5434" ht="17.25" customHeight="1"/>
    <row r="5435" ht="17.25" customHeight="1"/>
    <row r="5436" ht="17.25" customHeight="1"/>
    <row r="5437" ht="17.25" customHeight="1"/>
    <row r="5438" ht="17.25" customHeight="1"/>
    <row r="5439" ht="17.25" customHeight="1"/>
    <row r="5440" ht="17.25" customHeight="1"/>
    <row r="5441" ht="17.25" customHeight="1"/>
    <row r="5442" ht="17.25" customHeight="1"/>
    <row r="5443" ht="17.25" customHeight="1"/>
    <row r="5444" ht="17.25" customHeight="1"/>
    <row r="5445" ht="17.25" customHeight="1"/>
    <row r="5446" ht="17.25" customHeight="1"/>
    <row r="5447" ht="17.25" customHeight="1"/>
    <row r="5448" ht="17.25" customHeight="1"/>
    <row r="5449" ht="17.25" customHeight="1"/>
    <row r="5450" ht="17.25" customHeight="1"/>
    <row r="5451" ht="17.25" customHeight="1"/>
    <row r="5452" ht="17.25" customHeight="1"/>
    <row r="5453" ht="17.25" customHeight="1"/>
    <row r="5454" ht="17.25" customHeight="1"/>
    <row r="5455" ht="17.25" customHeight="1"/>
    <row r="5456" ht="17.25" customHeight="1"/>
    <row r="5457" ht="17.25" customHeight="1"/>
    <row r="5458" ht="17.25" customHeight="1"/>
    <row r="5459" ht="17.25" customHeight="1"/>
    <row r="5460" ht="17.25" customHeight="1"/>
    <row r="5461" ht="17.25" customHeight="1"/>
    <row r="5462" ht="17.25" customHeight="1"/>
    <row r="5463" ht="17.25" customHeight="1"/>
    <row r="5464" ht="17.25" customHeight="1"/>
    <row r="5465" ht="17.25" customHeight="1"/>
    <row r="5466" ht="17.25" customHeight="1"/>
    <row r="5467" ht="17.25" customHeight="1"/>
    <row r="5468" ht="17.25" customHeight="1"/>
    <row r="5469" ht="17.25" customHeight="1"/>
    <row r="5470" ht="17.25" customHeight="1"/>
    <row r="5471" ht="17.25" customHeight="1"/>
    <row r="5472" ht="17.25" customHeight="1"/>
    <row r="5473" ht="17.25" customHeight="1"/>
    <row r="5474" ht="17.25" customHeight="1"/>
    <row r="5475" ht="17.25" customHeight="1"/>
    <row r="5476" ht="17.25" customHeight="1"/>
    <row r="5477" ht="17.25" customHeight="1"/>
    <row r="5478" ht="17.25" customHeight="1"/>
    <row r="5479" ht="17.25" customHeight="1"/>
    <row r="5480" ht="17.25" customHeight="1"/>
    <row r="5481" ht="17.25" customHeight="1"/>
    <row r="5482" ht="17.25" customHeight="1"/>
    <row r="5483" ht="17.25" customHeight="1"/>
    <row r="5484" ht="17.25" customHeight="1"/>
    <row r="5485" ht="17.25" customHeight="1"/>
    <row r="5486" ht="17.25" customHeight="1"/>
    <row r="5487" ht="17.25" customHeight="1"/>
    <row r="5488" ht="17.25" customHeight="1"/>
    <row r="5489" ht="17.25" customHeight="1"/>
    <row r="5490" ht="17.25" customHeight="1"/>
    <row r="5491" ht="17.25" customHeight="1"/>
    <row r="5492" ht="17.25" customHeight="1"/>
    <row r="5493" ht="17.25" customHeight="1"/>
    <row r="5494" ht="17.25" customHeight="1"/>
    <row r="5495" ht="17.25" customHeight="1"/>
    <row r="5496" ht="17.25" customHeight="1"/>
    <row r="5497" ht="17.25" customHeight="1"/>
    <row r="5498" ht="17.25" customHeight="1"/>
    <row r="5499" ht="17.25" customHeight="1"/>
    <row r="5500" ht="17.25" customHeight="1"/>
    <row r="5501" ht="17.25" customHeight="1"/>
    <row r="5502" ht="17.25" customHeight="1"/>
    <row r="5503" ht="17.25" customHeight="1"/>
    <row r="5504" ht="17.25" customHeight="1"/>
    <row r="5505" ht="17.25" customHeight="1"/>
    <row r="5506" ht="17.25" customHeight="1"/>
    <row r="5507" ht="17.25" customHeight="1"/>
    <row r="5508" ht="17.25" customHeight="1"/>
    <row r="5509" ht="17.25" customHeight="1"/>
    <row r="5510" ht="17.25" customHeight="1"/>
    <row r="5511" ht="17.25" customHeight="1"/>
    <row r="5512" ht="17.25" customHeight="1"/>
    <row r="5513" ht="17.25" customHeight="1"/>
    <row r="5514" ht="17.25" customHeight="1"/>
    <row r="5515" ht="17.25" customHeight="1"/>
    <row r="5516" ht="17.25" customHeight="1"/>
    <row r="5517" ht="17.25" customHeight="1"/>
    <row r="5518" ht="17.25" customHeight="1"/>
    <row r="5519" ht="17.25" customHeight="1"/>
    <row r="5520" ht="17.25" customHeight="1"/>
    <row r="5521" ht="17.25" customHeight="1"/>
    <row r="5522" ht="17.25" customHeight="1"/>
    <row r="5523" ht="17.25" customHeight="1"/>
    <row r="5524" ht="17.25" customHeight="1"/>
    <row r="5525" ht="17.25" customHeight="1"/>
    <row r="5526" ht="17.25" customHeight="1"/>
    <row r="5527" ht="17.25" customHeight="1"/>
    <row r="5528" ht="17.25" customHeight="1"/>
    <row r="5529" ht="17.25" customHeight="1"/>
    <row r="5530" ht="17.25" customHeight="1"/>
    <row r="5531" ht="17.25" customHeight="1"/>
    <row r="5532" ht="17.25" customHeight="1"/>
    <row r="5533" ht="17.25" customHeight="1"/>
    <row r="5534" ht="17.25" customHeight="1"/>
    <row r="5535" ht="17.25" customHeight="1"/>
    <row r="5536" ht="17.25" customHeight="1"/>
    <row r="5537" ht="17.25" customHeight="1"/>
    <row r="5538" ht="17.25" customHeight="1"/>
    <row r="5539" ht="17.25" customHeight="1"/>
    <row r="5540" ht="17.25" customHeight="1"/>
    <row r="5541" ht="17.25" customHeight="1"/>
    <row r="5542" ht="17.25" customHeight="1"/>
    <row r="5543" ht="17.25" customHeight="1"/>
    <row r="5544" ht="17.25" customHeight="1"/>
    <row r="5545" ht="17.25" customHeight="1"/>
    <row r="5546" ht="17.25" customHeight="1"/>
    <row r="5547" ht="17.25" customHeight="1"/>
    <row r="5548" ht="17.25" customHeight="1"/>
    <row r="5549" ht="17.25" customHeight="1"/>
    <row r="5550" ht="17.25" customHeight="1"/>
    <row r="5551" ht="17.25" customHeight="1"/>
    <row r="5552" ht="17.25" customHeight="1"/>
    <row r="5553" ht="17.25" customHeight="1"/>
    <row r="5554" ht="17.25" customHeight="1"/>
    <row r="5555" ht="17.25" customHeight="1"/>
    <row r="5556" ht="17.25" customHeight="1"/>
    <row r="5557" ht="17.25" customHeight="1"/>
    <row r="5558" ht="17.25" customHeight="1"/>
    <row r="5559" ht="17.25" customHeight="1"/>
    <row r="5560" ht="17.25" customHeight="1"/>
    <row r="5561" ht="17.25" customHeight="1"/>
    <row r="5562" ht="17.25" customHeight="1"/>
    <row r="5563" ht="17.25" customHeight="1"/>
    <row r="5564" ht="17.25" customHeight="1"/>
    <row r="5565" ht="17.25" customHeight="1"/>
    <row r="5566" ht="17.25" customHeight="1"/>
    <row r="5567" ht="17.25" customHeight="1"/>
    <row r="5568" ht="17.25" customHeight="1"/>
    <row r="5569" ht="17.25" customHeight="1"/>
    <row r="5570" ht="17.25" customHeight="1"/>
    <row r="5571" ht="17.25" customHeight="1"/>
    <row r="5572" ht="17.25" customHeight="1"/>
    <row r="5573" ht="17.25" customHeight="1"/>
    <row r="5574" ht="17.25" customHeight="1"/>
    <row r="5575" ht="17.25" customHeight="1"/>
    <row r="5576" ht="17.25" customHeight="1"/>
    <row r="5577" ht="17.25" customHeight="1"/>
    <row r="5578" ht="17.25" customHeight="1"/>
    <row r="5579" ht="17.25" customHeight="1"/>
    <row r="5580" ht="17.25" customHeight="1"/>
    <row r="5581" ht="17.25" customHeight="1"/>
    <row r="5582" ht="17.25" customHeight="1"/>
    <row r="5583" ht="17.25" customHeight="1"/>
    <row r="5584" ht="17.25" customHeight="1"/>
    <row r="5585" ht="17.25" customHeight="1"/>
    <row r="5586" ht="17.25" customHeight="1"/>
    <row r="5587" ht="17.25" customHeight="1"/>
    <row r="5588" ht="17.25" customHeight="1"/>
    <row r="5589" ht="17.25" customHeight="1"/>
    <row r="5590" ht="17.25" customHeight="1"/>
    <row r="5591" ht="17.25" customHeight="1"/>
    <row r="5592" ht="17.25" customHeight="1"/>
    <row r="5593" ht="17.25" customHeight="1"/>
    <row r="5594" ht="17.25" customHeight="1"/>
    <row r="5595" ht="17.25" customHeight="1"/>
    <row r="5596" ht="17.25" customHeight="1"/>
    <row r="5597" ht="17.25" customHeight="1"/>
    <row r="5598" ht="17.25" customHeight="1"/>
    <row r="5599" ht="17.25" customHeight="1"/>
    <row r="5600" ht="17.25" customHeight="1"/>
    <row r="5601" ht="17.25" customHeight="1"/>
    <row r="5602" ht="17.25" customHeight="1"/>
    <row r="5603" ht="17.25" customHeight="1"/>
    <row r="5604" ht="17.25" customHeight="1"/>
    <row r="5605" ht="17.25" customHeight="1"/>
    <row r="5606" ht="17.25" customHeight="1"/>
    <row r="5607" ht="17.25" customHeight="1"/>
    <row r="5608" ht="17.25" customHeight="1"/>
    <row r="5609" ht="17.25" customHeight="1"/>
    <row r="5610" ht="17.25" customHeight="1"/>
    <row r="5611" ht="17.25" customHeight="1"/>
    <row r="5612" ht="17.25" customHeight="1"/>
    <row r="5613" ht="17.25" customHeight="1"/>
    <row r="5614" ht="17.25" customHeight="1"/>
    <row r="5615" ht="17.25" customHeight="1"/>
    <row r="5616" ht="17.25" customHeight="1"/>
    <row r="5617" ht="17.25" customHeight="1"/>
    <row r="5618" ht="17.25" customHeight="1"/>
    <row r="5619" ht="17.25" customHeight="1"/>
    <row r="5620" ht="17.25" customHeight="1"/>
    <row r="5621" ht="17.25" customHeight="1"/>
    <row r="5622" ht="17.25" customHeight="1"/>
    <row r="5623" ht="17.25" customHeight="1"/>
    <row r="5624" ht="17.25" customHeight="1"/>
    <row r="5625" ht="17.25" customHeight="1"/>
    <row r="5626" ht="17.25" customHeight="1"/>
    <row r="5627" ht="17.25" customHeight="1"/>
    <row r="5628" ht="17.25" customHeight="1"/>
    <row r="5629" ht="17.25" customHeight="1"/>
    <row r="5630" ht="17.25" customHeight="1"/>
    <row r="5631" ht="17.25" customHeight="1"/>
    <row r="5632" ht="17.25" customHeight="1"/>
    <row r="5633" ht="17.25" customHeight="1"/>
    <row r="5634" ht="17.25" customHeight="1"/>
    <row r="5635" ht="17.25" customHeight="1"/>
    <row r="5636" ht="17.25" customHeight="1"/>
    <row r="5637" ht="17.25" customHeight="1"/>
    <row r="5638" ht="17.25" customHeight="1"/>
    <row r="5639" ht="17.25" customHeight="1"/>
    <row r="5640" ht="17.25" customHeight="1"/>
    <row r="5641" ht="17.25" customHeight="1"/>
    <row r="5642" ht="17.25" customHeight="1"/>
    <row r="5643" ht="17.25" customHeight="1"/>
    <row r="5644" ht="17.25" customHeight="1"/>
    <row r="5645" ht="17.25" customHeight="1"/>
    <row r="5646" ht="17.25" customHeight="1"/>
    <row r="5647" ht="17.25" customHeight="1"/>
    <row r="5648" ht="17.25" customHeight="1"/>
    <row r="5649" ht="17.25" customHeight="1"/>
    <row r="5650" ht="17.25" customHeight="1"/>
    <row r="5651" ht="17.25" customHeight="1"/>
    <row r="5652" ht="17.25" customHeight="1"/>
    <row r="5653" ht="17.25" customHeight="1"/>
    <row r="5654" ht="17.25" customHeight="1"/>
    <row r="5655" ht="17.25" customHeight="1"/>
    <row r="5656" ht="17.25" customHeight="1"/>
    <row r="5657" ht="17.25" customHeight="1"/>
    <row r="5658" ht="17.25" customHeight="1"/>
    <row r="5659" ht="17.25" customHeight="1"/>
    <row r="5660" ht="17.25" customHeight="1"/>
    <row r="5661" ht="17.25" customHeight="1"/>
    <row r="5662" ht="17.25" customHeight="1"/>
    <row r="5663" ht="17.25" customHeight="1"/>
    <row r="5664" ht="17.25" customHeight="1"/>
    <row r="5665" ht="17.25" customHeight="1"/>
    <row r="5666" ht="17.25" customHeight="1"/>
    <row r="5667" ht="17.25" customHeight="1"/>
    <row r="5668" ht="17.25" customHeight="1"/>
    <row r="5669" ht="17.25" customHeight="1"/>
    <row r="5670" ht="17.25" customHeight="1"/>
    <row r="5671" ht="17.25" customHeight="1"/>
    <row r="5672" ht="17.25" customHeight="1"/>
    <row r="5673" ht="17.25" customHeight="1"/>
    <row r="5674" ht="17.25" customHeight="1"/>
    <row r="5675" ht="17.25" customHeight="1"/>
    <row r="5676" ht="17.25" customHeight="1"/>
    <row r="5677" ht="17.25" customHeight="1"/>
    <row r="5678" ht="17.25" customHeight="1"/>
    <row r="5679" ht="17.25" customHeight="1"/>
    <row r="5680" ht="17.25" customHeight="1"/>
    <row r="5681" ht="17.25" customHeight="1"/>
    <row r="5682" ht="17.25" customHeight="1"/>
    <row r="5683" ht="17.25" customHeight="1"/>
    <row r="5684" ht="17.25" customHeight="1"/>
    <row r="5685" ht="17.25" customHeight="1"/>
    <row r="5686" ht="17.25" customHeight="1"/>
    <row r="5687" ht="17.25" customHeight="1"/>
    <row r="5688" ht="17.25" customHeight="1"/>
    <row r="5689" ht="17.25" customHeight="1"/>
    <row r="5690" ht="17.25" customHeight="1"/>
    <row r="5691" ht="17.25" customHeight="1"/>
    <row r="5692" ht="17.25" customHeight="1"/>
    <row r="5693" ht="17.25" customHeight="1"/>
    <row r="5694" ht="17.25" customHeight="1"/>
    <row r="5695" ht="17.25" customHeight="1"/>
    <row r="5696" ht="17.25" customHeight="1"/>
    <row r="5697" ht="17.25" customHeight="1"/>
    <row r="5698" ht="17.25" customHeight="1"/>
    <row r="5699" ht="17.25" customHeight="1"/>
    <row r="5700" ht="17.25" customHeight="1"/>
    <row r="5701" ht="17.25" customHeight="1"/>
    <row r="5702" ht="17.25" customHeight="1"/>
    <row r="5703" ht="17.25" customHeight="1"/>
    <row r="5704" ht="17.25" customHeight="1"/>
    <row r="5705" ht="17.25" customHeight="1"/>
    <row r="5706" ht="17.25" customHeight="1"/>
    <row r="5707" ht="17.25" customHeight="1"/>
    <row r="5708" ht="17.25" customHeight="1"/>
    <row r="5709" ht="17.25" customHeight="1"/>
    <row r="5710" ht="17.25" customHeight="1"/>
    <row r="5711" ht="17.25" customHeight="1"/>
    <row r="5712" ht="17.25" customHeight="1"/>
    <row r="5713" ht="17.25" customHeight="1"/>
    <row r="5714" ht="17.25" customHeight="1"/>
    <row r="5715" ht="17.25" customHeight="1"/>
    <row r="5716" ht="17.25" customHeight="1"/>
    <row r="5717" ht="17.25" customHeight="1"/>
    <row r="5718" ht="17.25" customHeight="1"/>
    <row r="5719" ht="17.25" customHeight="1"/>
    <row r="5720" ht="17.25" customHeight="1"/>
    <row r="5721" ht="17.25" customHeight="1"/>
    <row r="5722" ht="17.25" customHeight="1"/>
    <row r="5723" ht="17.25" customHeight="1"/>
    <row r="5724" ht="17.25" customHeight="1"/>
    <row r="5725" ht="17.25" customHeight="1"/>
    <row r="5726" ht="17.25" customHeight="1"/>
    <row r="5727" ht="17.25" customHeight="1"/>
    <row r="5728" ht="17.25" customHeight="1"/>
    <row r="5729" ht="17.25" customHeight="1"/>
    <row r="5730" ht="17.25" customHeight="1"/>
    <row r="5731" ht="17.25" customHeight="1"/>
    <row r="5732" ht="17.25" customHeight="1"/>
    <row r="5733" ht="17.25" customHeight="1"/>
    <row r="5734" ht="17.25" customHeight="1"/>
    <row r="5735" ht="17.25" customHeight="1"/>
    <row r="5736" ht="17.25" customHeight="1"/>
    <row r="5737" ht="17.25" customHeight="1"/>
    <row r="5738" ht="17.25" customHeight="1"/>
    <row r="5739" ht="17.25" customHeight="1"/>
    <row r="5740" ht="17.25" customHeight="1"/>
    <row r="5741" ht="17.25" customHeight="1"/>
    <row r="5742" ht="17.25" customHeight="1"/>
    <row r="5743" ht="17.25" customHeight="1"/>
    <row r="5744" ht="17.25" customHeight="1"/>
    <row r="5745" ht="17.25" customHeight="1"/>
    <row r="5746" ht="17.25" customHeight="1"/>
    <row r="5747" ht="17.25" customHeight="1"/>
    <row r="5748" ht="17.25" customHeight="1"/>
    <row r="5749" ht="17.25" customHeight="1"/>
    <row r="5750" ht="17.25" customHeight="1"/>
    <row r="5751" ht="17.25" customHeight="1"/>
    <row r="5752" ht="17.25" customHeight="1"/>
    <row r="5753" ht="17.25" customHeight="1"/>
    <row r="5754" ht="17.25" customHeight="1"/>
    <row r="5755" ht="17.25" customHeight="1"/>
    <row r="5756" ht="17.25" customHeight="1"/>
    <row r="5757" ht="17.25" customHeight="1"/>
    <row r="5758" ht="17.25" customHeight="1"/>
    <row r="5759" ht="17.25" customHeight="1"/>
    <row r="5760" ht="17.25" customHeight="1"/>
    <row r="5761" ht="17.25" customHeight="1"/>
    <row r="5762" ht="17.25" customHeight="1"/>
    <row r="5763" ht="17.25" customHeight="1"/>
    <row r="5764" ht="17.25" customHeight="1"/>
    <row r="5765" ht="17.25" customHeight="1"/>
    <row r="5766" ht="17.25" customHeight="1"/>
    <row r="5767" ht="17.25" customHeight="1"/>
    <row r="5768" ht="17.25" customHeight="1"/>
    <row r="5769" ht="17.25" customHeight="1"/>
    <row r="5770" ht="17.25" customHeight="1"/>
    <row r="5771" ht="17.25" customHeight="1"/>
    <row r="5772" ht="17.25" customHeight="1"/>
    <row r="5773" ht="17.25" customHeight="1"/>
    <row r="5774" ht="17.25" customHeight="1"/>
    <row r="5775" ht="17.25" customHeight="1"/>
    <row r="5776" ht="17.25" customHeight="1"/>
    <row r="5777" ht="17.25" customHeight="1"/>
    <row r="5778" ht="17.25" customHeight="1"/>
    <row r="5779" ht="17.25" customHeight="1"/>
    <row r="5780" ht="17.25" customHeight="1"/>
    <row r="5781" ht="17.25" customHeight="1"/>
    <row r="5782" ht="17.25" customHeight="1"/>
    <row r="5783" ht="17.25" customHeight="1"/>
    <row r="5784" ht="17.25" customHeight="1"/>
    <row r="5785" ht="17.25" customHeight="1"/>
    <row r="5786" ht="17.25" customHeight="1"/>
    <row r="5787" ht="17.25" customHeight="1"/>
    <row r="5788" ht="17.25" customHeight="1"/>
    <row r="5789" ht="17.25" customHeight="1"/>
    <row r="5790" ht="17.25" customHeight="1"/>
    <row r="5791" ht="17.25" customHeight="1"/>
    <row r="5792" ht="17.25" customHeight="1"/>
    <row r="5793" ht="17.25" customHeight="1"/>
    <row r="5794" ht="17.25" customHeight="1"/>
    <row r="5795" ht="17.25" customHeight="1"/>
    <row r="5796" ht="17.25" customHeight="1"/>
    <row r="5797" ht="17.25" customHeight="1"/>
    <row r="5798" ht="17.25" customHeight="1"/>
    <row r="5799" ht="17.25" customHeight="1"/>
    <row r="5800" ht="17.25" customHeight="1"/>
    <row r="5801" ht="17.25" customHeight="1"/>
    <row r="5802" ht="17.25" customHeight="1"/>
    <row r="5803" ht="17.25" customHeight="1"/>
    <row r="5804" ht="17.25" customHeight="1"/>
    <row r="5805" ht="17.25" customHeight="1"/>
    <row r="5806" ht="17.25" customHeight="1"/>
    <row r="5807" ht="17.25" customHeight="1"/>
    <row r="5808" ht="17.25" customHeight="1"/>
    <row r="5809" ht="17.25" customHeight="1"/>
    <row r="5810" ht="17.25" customHeight="1"/>
    <row r="5811" ht="17.25" customHeight="1"/>
    <row r="5812" ht="17.25" customHeight="1"/>
    <row r="5813" ht="17.25" customHeight="1"/>
    <row r="5814" ht="17.25" customHeight="1"/>
    <row r="5815" ht="17.25" customHeight="1"/>
    <row r="5816" ht="17.25" customHeight="1"/>
    <row r="5817" ht="17.25" customHeight="1"/>
    <row r="5818" ht="17.25" customHeight="1"/>
    <row r="5819" ht="17.25" customHeight="1"/>
    <row r="5820" ht="17.25" customHeight="1"/>
    <row r="5821" ht="17.25" customHeight="1"/>
    <row r="5822" ht="17.25" customHeight="1"/>
    <row r="5823" ht="17.25" customHeight="1"/>
    <row r="5824" ht="17.25" customHeight="1"/>
    <row r="5825" ht="17.25" customHeight="1"/>
    <row r="5826" ht="17.25" customHeight="1"/>
    <row r="5827" ht="17.25" customHeight="1"/>
    <row r="5828" ht="17.25" customHeight="1"/>
    <row r="5829" ht="17.25" customHeight="1"/>
    <row r="5830" ht="17.25" customHeight="1"/>
    <row r="5831" ht="17.25" customHeight="1"/>
    <row r="5832" ht="17.25" customHeight="1"/>
    <row r="5833" ht="17.25" customHeight="1"/>
    <row r="5834" ht="17.25" customHeight="1"/>
    <row r="5835" ht="17.25" customHeight="1"/>
    <row r="5836" ht="17.25" customHeight="1"/>
    <row r="5837" ht="17.25" customHeight="1"/>
    <row r="5838" ht="17.25" customHeight="1"/>
    <row r="5839" ht="17.25" customHeight="1"/>
    <row r="5840" ht="17.25" customHeight="1"/>
    <row r="5841" ht="17.25" customHeight="1"/>
    <row r="5842" ht="17.25" customHeight="1"/>
    <row r="5843" ht="17.25" customHeight="1"/>
    <row r="5844" ht="17.25" customHeight="1"/>
    <row r="5845" ht="17.25" customHeight="1"/>
    <row r="5846" ht="17.25" customHeight="1"/>
    <row r="5847" ht="17.25" customHeight="1"/>
    <row r="5848" ht="17.25" customHeight="1"/>
    <row r="5849" ht="17.25" customHeight="1"/>
    <row r="5850" ht="17.25" customHeight="1"/>
    <row r="5851" ht="17.25" customHeight="1"/>
    <row r="5852" ht="17.25" customHeight="1"/>
    <row r="5853" ht="17.25" customHeight="1"/>
    <row r="5854" ht="17.25" customHeight="1"/>
    <row r="5855" ht="17.25" customHeight="1"/>
    <row r="5856" ht="17.25" customHeight="1"/>
    <row r="5857" ht="17.25" customHeight="1"/>
    <row r="5858" ht="17.25" customHeight="1"/>
    <row r="5859" ht="17.25" customHeight="1"/>
    <row r="5860" ht="17.25" customHeight="1"/>
    <row r="5861" ht="17.25" customHeight="1"/>
    <row r="5862" ht="17.25" customHeight="1"/>
    <row r="5863" ht="17.25" customHeight="1"/>
    <row r="5864" ht="17.25" customHeight="1"/>
    <row r="5865" ht="17.25" customHeight="1"/>
    <row r="5866" ht="17.25" customHeight="1"/>
    <row r="5867" ht="17.25" customHeight="1"/>
    <row r="5868" ht="17.25" customHeight="1"/>
    <row r="5869" ht="17.25" customHeight="1"/>
    <row r="5870" ht="17.25" customHeight="1"/>
    <row r="5871" ht="17.25" customHeight="1"/>
    <row r="5872" ht="17.25" customHeight="1"/>
    <row r="5873" ht="17.25" customHeight="1"/>
    <row r="5874" ht="17.25" customHeight="1"/>
    <row r="5875" ht="17.25" customHeight="1"/>
    <row r="5876" ht="17.25" customHeight="1"/>
    <row r="5877" ht="17.25" customHeight="1"/>
    <row r="5878" ht="17.25" customHeight="1"/>
    <row r="5879" ht="17.25" customHeight="1"/>
    <row r="5880" ht="17.25" customHeight="1"/>
    <row r="5881" ht="17.25" customHeight="1"/>
    <row r="5882" ht="17.25" customHeight="1"/>
    <row r="5883" ht="17.25" customHeight="1"/>
    <row r="5884" ht="17.25" customHeight="1"/>
    <row r="5885" ht="17.25" customHeight="1"/>
    <row r="5886" ht="17.25" customHeight="1"/>
    <row r="5887" ht="17.25" customHeight="1"/>
    <row r="5888" ht="17.25" customHeight="1"/>
    <row r="5889" ht="17.25" customHeight="1"/>
    <row r="5890" ht="17.25" customHeight="1"/>
    <row r="5891" ht="17.25" customHeight="1"/>
    <row r="5892" ht="17.25" customHeight="1"/>
    <row r="5893" ht="17.25" customHeight="1"/>
    <row r="5894" ht="17.25" customHeight="1"/>
    <row r="5895" ht="17.25" customHeight="1"/>
    <row r="5896" ht="17.25" customHeight="1"/>
    <row r="5897" ht="17.25" customHeight="1"/>
    <row r="5898" ht="17.25" customHeight="1"/>
    <row r="5899" ht="17.25" customHeight="1"/>
    <row r="5900" ht="17.25" customHeight="1"/>
    <row r="5901" ht="17.25" customHeight="1"/>
    <row r="5902" ht="17.25" customHeight="1"/>
    <row r="5903" ht="17.25" customHeight="1"/>
    <row r="5904" ht="17.25" customHeight="1"/>
    <row r="5905" ht="17.25" customHeight="1"/>
    <row r="5906" ht="17.25" customHeight="1"/>
    <row r="5907" ht="17.25" customHeight="1"/>
    <row r="5908" ht="17.25" customHeight="1"/>
    <row r="5909" ht="17.25" customHeight="1"/>
    <row r="5910" ht="17.25" customHeight="1"/>
    <row r="5911" ht="17.25" customHeight="1"/>
    <row r="5912" ht="17.25" customHeight="1"/>
    <row r="5913" ht="17.25" customHeight="1"/>
    <row r="5914" ht="17.25" customHeight="1"/>
    <row r="5915" ht="17.25" customHeight="1"/>
    <row r="5916" ht="17.25" customHeight="1"/>
    <row r="5917" ht="17.25" customHeight="1"/>
    <row r="5918" ht="17.25" customHeight="1"/>
    <row r="5919" ht="17.25" customHeight="1"/>
    <row r="5920" ht="17.25" customHeight="1"/>
    <row r="5921" ht="17.25" customHeight="1"/>
    <row r="5922" ht="17.25" customHeight="1"/>
    <row r="5923" ht="17.25" customHeight="1"/>
    <row r="5924" ht="17.25" customHeight="1"/>
    <row r="5925" ht="17.25" customHeight="1"/>
    <row r="5926" ht="17.25" customHeight="1"/>
    <row r="5927" ht="17.25" customHeight="1"/>
    <row r="5928" ht="17.25" customHeight="1"/>
    <row r="5929" ht="17.25" customHeight="1"/>
    <row r="5930" ht="17.25" customHeight="1"/>
    <row r="5931" ht="17.25" customHeight="1"/>
    <row r="5932" ht="17.25" customHeight="1"/>
    <row r="5933" ht="17.25" customHeight="1"/>
    <row r="5934" ht="17.25" customHeight="1"/>
    <row r="5935" ht="17.25" customHeight="1"/>
    <row r="5936" ht="17.25" customHeight="1"/>
    <row r="5937" ht="17.25" customHeight="1"/>
    <row r="5938" ht="17.25" customHeight="1"/>
    <row r="5939" ht="17.25" customHeight="1"/>
    <row r="5940" ht="17.25" customHeight="1"/>
    <row r="5941" ht="17.25" customHeight="1"/>
    <row r="5942" ht="17.25" customHeight="1"/>
    <row r="5943" ht="17.25" customHeight="1"/>
    <row r="5944" ht="17.25" customHeight="1"/>
    <row r="5945" ht="17.25" customHeight="1"/>
    <row r="5946" ht="17.25" customHeight="1"/>
    <row r="5947" ht="17.25" customHeight="1"/>
    <row r="5948" ht="17.25" customHeight="1"/>
    <row r="5949" ht="17.25" customHeight="1"/>
    <row r="5950" ht="17.25" customHeight="1"/>
    <row r="5951" ht="17.25" customHeight="1"/>
    <row r="5952" ht="17.25" customHeight="1"/>
    <row r="5953" ht="17.25" customHeight="1"/>
    <row r="5954" ht="17.25" customHeight="1"/>
    <row r="5955" ht="17.25" customHeight="1"/>
    <row r="5956" ht="17.25" customHeight="1"/>
    <row r="5957" ht="17.25" customHeight="1"/>
    <row r="5958" ht="17.25" customHeight="1"/>
    <row r="5959" ht="17.25" customHeight="1"/>
    <row r="5960" ht="17.25" customHeight="1"/>
    <row r="5961" ht="17.25" customHeight="1"/>
    <row r="5962" ht="17.25" customHeight="1"/>
    <row r="5963" ht="17.25" customHeight="1"/>
    <row r="5964" ht="17.25" customHeight="1"/>
    <row r="5965" ht="17.25" customHeight="1"/>
    <row r="5966" ht="17.25" customHeight="1"/>
    <row r="5967" ht="17.25" customHeight="1"/>
    <row r="5968" ht="17.25" customHeight="1"/>
    <row r="5969" ht="17.25" customHeight="1"/>
    <row r="5970" ht="17.25" customHeight="1"/>
    <row r="5971" ht="17.25" customHeight="1"/>
    <row r="5972" ht="17.25" customHeight="1"/>
    <row r="5973" ht="17.25" customHeight="1"/>
    <row r="5974" ht="17.25" customHeight="1"/>
    <row r="5975" ht="17.25" customHeight="1"/>
    <row r="5976" ht="17.25" customHeight="1"/>
    <row r="5977" ht="17.25" customHeight="1"/>
    <row r="5978" ht="17.25" customHeight="1"/>
    <row r="5979" ht="17.25" customHeight="1"/>
    <row r="5980" ht="17.25" customHeight="1"/>
    <row r="5981" ht="17.25" customHeight="1"/>
    <row r="5982" ht="17.25" customHeight="1"/>
    <row r="5983" ht="17.25" customHeight="1"/>
    <row r="5984" ht="17.25" customHeight="1"/>
    <row r="5985" ht="17.25" customHeight="1"/>
    <row r="5986" ht="17.25" customHeight="1"/>
    <row r="5987" ht="17.25" customHeight="1"/>
    <row r="5988" ht="17.25" customHeight="1"/>
    <row r="5989" ht="17.25" customHeight="1"/>
    <row r="5990" ht="17.25" customHeight="1"/>
    <row r="5991" ht="17.25" customHeight="1"/>
    <row r="5992" ht="17.25" customHeight="1"/>
    <row r="5993" ht="17.25" customHeight="1"/>
    <row r="5994" ht="17.25" customHeight="1"/>
    <row r="5995" ht="17.25" customHeight="1"/>
    <row r="5996" ht="17.25" customHeight="1"/>
    <row r="5997" ht="17.25" customHeight="1"/>
    <row r="5998" ht="17.25" customHeight="1"/>
    <row r="5999" ht="17.25" customHeight="1"/>
    <row r="6000" ht="17.25" customHeight="1"/>
    <row r="6001" ht="17.25" customHeight="1"/>
    <row r="6002" ht="17.25" customHeight="1"/>
    <row r="6003" ht="17.25" customHeight="1"/>
    <row r="6004" ht="17.25" customHeight="1"/>
    <row r="6005" ht="17.25" customHeight="1"/>
    <row r="6006" ht="17.25" customHeight="1"/>
    <row r="6007" ht="17.25" customHeight="1"/>
    <row r="6008" ht="17.25" customHeight="1"/>
    <row r="6009" ht="17.25" customHeight="1"/>
    <row r="6010" ht="17.25" customHeight="1"/>
    <row r="6011" ht="17.25" customHeight="1"/>
    <row r="6012" ht="17.25" customHeight="1"/>
    <row r="6013" ht="17.25" customHeight="1"/>
    <row r="6014" ht="17.25" customHeight="1"/>
    <row r="6015" ht="17.25" customHeight="1"/>
    <row r="6016" ht="17.25" customHeight="1"/>
    <row r="6017" ht="17.25" customHeight="1"/>
    <row r="6018" ht="17.25" customHeight="1"/>
    <row r="6019" ht="17.25" customHeight="1"/>
    <row r="6020" ht="17.25" customHeight="1"/>
    <row r="6021" ht="17.25" customHeight="1"/>
    <row r="6022" ht="17.25" customHeight="1"/>
    <row r="6023" ht="17.25" customHeight="1"/>
    <row r="6024" ht="17.25" customHeight="1"/>
    <row r="6025" ht="17.25" customHeight="1"/>
    <row r="6026" ht="17.25" customHeight="1"/>
    <row r="6027" ht="17.25" customHeight="1"/>
    <row r="6028" ht="17.25" customHeight="1"/>
    <row r="6029" ht="17.25" customHeight="1"/>
    <row r="6030" ht="17.25" customHeight="1"/>
    <row r="6031" ht="17.25" customHeight="1"/>
    <row r="6032" ht="17.25" customHeight="1"/>
    <row r="6033" ht="17.25" customHeight="1"/>
    <row r="6034" ht="17.25" customHeight="1"/>
    <row r="6035" ht="17.25" customHeight="1"/>
    <row r="6036" ht="17.25" customHeight="1"/>
    <row r="6037" ht="17.25" customHeight="1"/>
    <row r="6038" ht="17.25" customHeight="1"/>
    <row r="6039" ht="17.25" customHeight="1"/>
    <row r="6040" ht="17.25" customHeight="1"/>
    <row r="6041" ht="17.25" customHeight="1"/>
    <row r="6042" ht="17.25" customHeight="1"/>
    <row r="6043" ht="17.25" customHeight="1"/>
    <row r="6044" ht="17.25" customHeight="1"/>
    <row r="6045" ht="17.25" customHeight="1"/>
    <row r="6046" ht="17.25" customHeight="1"/>
    <row r="6047" ht="17.25" customHeight="1"/>
    <row r="6048" ht="17.25" customHeight="1"/>
    <row r="6049" ht="17.25" customHeight="1"/>
    <row r="6050" ht="17.25" customHeight="1"/>
    <row r="6051" ht="17.25" customHeight="1"/>
    <row r="6052" ht="17.25" customHeight="1"/>
    <row r="6053" ht="17.25" customHeight="1"/>
    <row r="6054" ht="17.25" customHeight="1"/>
    <row r="6055" ht="17.25" customHeight="1"/>
    <row r="6056" ht="17.25" customHeight="1"/>
    <row r="6057" ht="17.25" customHeight="1"/>
    <row r="6058" ht="17.25" customHeight="1"/>
    <row r="6059" ht="17.25" customHeight="1"/>
    <row r="6060" ht="17.25" customHeight="1"/>
    <row r="6061" ht="17.25" customHeight="1"/>
    <row r="6062" ht="17.25" customHeight="1"/>
    <row r="6063" ht="17.25" customHeight="1"/>
    <row r="6064" ht="17.25" customHeight="1"/>
    <row r="6065" ht="17.25" customHeight="1"/>
    <row r="6066" ht="17.25" customHeight="1"/>
    <row r="6067" ht="17.25" customHeight="1"/>
    <row r="6068" ht="17.25" customHeight="1"/>
    <row r="6069" ht="17.25" customHeight="1"/>
    <row r="6070" ht="17.25" customHeight="1"/>
    <row r="6071" ht="17.25" customHeight="1"/>
    <row r="6072" ht="17.25" customHeight="1"/>
    <row r="6073" ht="17.25" customHeight="1"/>
    <row r="6074" ht="17.25" customHeight="1"/>
    <row r="6075" ht="17.25" customHeight="1"/>
    <row r="6076" ht="17.25" customHeight="1"/>
    <row r="6077" ht="17.25" customHeight="1"/>
    <row r="6078" ht="17.25" customHeight="1"/>
    <row r="6079" ht="17.25" customHeight="1"/>
    <row r="6080" ht="17.25" customHeight="1"/>
    <row r="6081" ht="17.25" customHeight="1"/>
    <row r="6082" ht="17.25" customHeight="1"/>
    <row r="6083" ht="17.25" customHeight="1"/>
    <row r="6084" ht="17.25" customHeight="1"/>
    <row r="6085" ht="17.25" customHeight="1"/>
    <row r="6086" ht="17.25" customHeight="1"/>
    <row r="6087" ht="17.25" customHeight="1"/>
    <row r="6088" ht="17.25" customHeight="1"/>
    <row r="6089" ht="17.25" customHeight="1"/>
    <row r="6090" ht="17.25" customHeight="1"/>
    <row r="6091" ht="17.25" customHeight="1"/>
    <row r="6092" ht="17.25" customHeight="1"/>
    <row r="6093" ht="17.25" customHeight="1"/>
    <row r="6094" ht="17.25" customHeight="1"/>
    <row r="6095" ht="17.25" customHeight="1"/>
    <row r="6096" ht="17.25" customHeight="1"/>
    <row r="6097" ht="17.25" customHeight="1"/>
    <row r="6098" ht="17.25" customHeight="1"/>
    <row r="6099" ht="17.25" customHeight="1"/>
    <row r="6100" ht="17.25" customHeight="1"/>
    <row r="6101" ht="17.25" customHeight="1"/>
    <row r="6102" ht="17.25" customHeight="1"/>
    <row r="6103" ht="17.25" customHeight="1"/>
    <row r="6104" ht="17.25" customHeight="1"/>
    <row r="6105" ht="17.25" customHeight="1"/>
    <row r="6106" ht="17.25" customHeight="1"/>
    <row r="6107" ht="17.25" customHeight="1"/>
    <row r="6108" ht="17.25" customHeight="1"/>
    <row r="6109" ht="17.25" customHeight="1"/>
    <row r="6110" ht="17.25" customHeight="1"/>
    <row r="6111" ht="17.25" customHeight="1"/>
    <row r="6112" ht="17.25" customHeight="1"/>
    <row r="6113" ht="17.25" customHeight="1"/>
    <row r="6114" ht="17.25" customHeight="1"/>
    <row r="6115" ht="17.25" customHeight="1"/>
    <row r="6116" ht="17.25" customHeight="1"/>
    <row r="6117" ht="17.25" customHeight="1"/>
    <row r="6118" ht="17.25" customHeight="1"/>
    <row r="6119" ht="17.25" customHeight="1"/>
    <row r="6120" ht="17.25" customHeight="1"/>
    <row r="6121" ht="17.25" customHeight="1"/>
    <row r="6122" ht="17.25" customHeight="1"/>
    <row r="6123" ht="17.25" customHeight="1"/>
    <row r="6124" ht="17.25" customHeight="1"/>
    <row r="6125" ht="17.25" customHeight="1"/>
    <row r="6126" ht="17.25" customHeight="1"/>
    <row r="6127" ht="17.25" customHeight="1"/>
    <row r="6128" ht="17.25" customHeight="1"/>
    <row r="6129" ht="17.25" customHeight="1"/>
    <row r="6130" ht="17.25" customHeight="1"/>
    <row r="6131" ht="17.25" customHeight="1"/>
    <row r="6132" ht="17.25" customHeight="1"/>
    <row r="6133" ht="17.25" customHeight="1"/>
    <row r="6134" ht="17.25" customHeight="1"/>
    <row r="6135" ht="17.25" customHeight="1"/>
    <row r="6136" ht="17.25" customHeight="1"/>
    <row r="6137" ht="17.25" customHeight="1"/>
    <row r="6138" ht="17.25" customHeight="1"/>
    <row r="6139" ht="17.25" customHeight="1"/>
    <row r="6140" ht="17.25" customHeight="1"/>
    <row r="6141" ht="17.25" customHeight="1"/>
    <row r="6142" ht="17.25" customHeight="1"/>
    <row r="6143" ht="17.25" customHeight="1"/>
    <row r="6144" ht="17.25" customHeight="1"/>
    <row r="6145" ht="17.25" customHeight="1"/>
    <row r="6146" ht="17.25" customHeight="1"/>
    <row r="6147" ht="17.25" customHeight="1"/>
    <row r="6148" ht="17.25" customHeight="1"/>
    <row r="6149" ht="17.25" customHeight="1"/>
    <row r="6150" ht="17.25" customHeight="1"/>
    <row r="6151" ht="17.25" customHeight="1"/>
    <row r="6152" ht="17.25" customHeight="1"/>
    <row r="6153" ht="17.25" customHeight="1"/>
    <row r="6154" ht="17.25" customHeight="1"/>
    <row r="6155" ht="17.25" customHeight="1"/>
    <row r="6156" ht="17.25" customHeight="1"/>
    <row r="6157" ht="17.25" customHeight="1"/>
    <row r="6158" ht="17.25" customHeight="1"/>
    <row r="6159" ht="17.25" customHeight="1"/>
    <row r="6160" ht="17.25" customHeight="1"/>
    <row r="6161" ht="17.25" customHeight="1"/>
    <row r="6162" ht="17.25" customHeight="1"/>
    <row r="6163" ht="17.25" customHeight="1"/>
    <row r="6164" ht="17.25" customHeight="1"/>
    <row r="6165" ht="17.25" customHeight="1"/>
    <row r="6166" ht="17.25" customHeight="1"/>
    <row r="6167" ht="17.25" customHeight="1"/>
    <row r="6168" ht="17.25" customHeight="1"/>
    <row r="6169" ht="17.25" customHeight="1"/>
    <row r="6170" ht="17.25" customHeight="1"/>
    <row r="6171" ht="17.25" customHeight="1"/>
    <row r="6172" ht="17.25" customHeight="1"/>
    <row r="6173" ht="17.25" customHeight="1"/>
    <row r="6174" ht="17.25" customHeight="1"/>
    <row r="6175" ht="17.25" customHeight="1"/>
    <row r="6176" ht="17.25" customHeight="1"/>
    <row r="6177" ht="17.25" customHeight="1"/>
    <row r="6178" ht="17.25" customHeight="1"/>
    <row r="6179" ht="17.25" customHeight="1"/>
    <row r="6180" ht="17.25" customHeight="1"/>
    <row r="6181" ht="17.25" customHeight="1"/>
    <row r="6182" ht="17.25" customHeight="1"/>
    <row r="6183" ht="17.25" customHeight="1"/>
    <row r="6184" ht="17.25" customHeight="1"/>
    <row r="6185" ht="17.25" customHeight="1"/>
    <row r="6186" ht="17.25" customHeight="1"/>
    <row r="6187" ht="17.25" customHeight="1"/>
    <row r="6188" ht="17.25" customHeight="1"/>
    <row r="6189" ht="17.25" customHeight="1"/>
    <row r="6190" ht="17.25" customHeight="1"/>
    <row r="6191" ht="17.25" customHeight="1"/>
    <row r="6192" ht="17.25" customHeight="1"/>
    <row r="6193" ht="17.25" customHeight="1"/>
    <row r="6194" ht="17.25" customHeight="1"/>
    <row r="6195" ht="17.25" customHeight="1"/>
    <row r="6196" ht="17.25" customHeight="1"/>
    <row r="6197" ht="17.25" customHeight="1"/>
    <row r="6198" ht="17.25" customHeight="1"/>
    <row r="6199" ht="17.25" customHeight="1"/>
    <row r="6200" ht="17.25" customHeight="1"/>
    <row r="6201" ht="17.25" customHeight="1"/>
    <row r="6202" ht="17.25" customHeight="1"/>
    <row r="6203" ht="17.25" customHeight="1"/>
    <row r="6204" ht="17.25" customHeight="1"/>
    <row r="6205" ht="17.25" customHeight="1"/>
    <row r="6206" ht="17.25" customHeight="1"/>
    <row r="6207" ht="17.25" customHeight="1"/>
    <row r="6208" ht="17.25" customHeight="1"/>
    <row r="6209" ht="17.25" customHeight="1"/>
    <row r="6210" ht="17.25" customHeight="1"/>
    <row r="6211" ht="17.25" customHeight="1"/>
    <row r="6212" ht="17.25" customHeight="1"/>
    <row r="6213" ht="17.25" customHeight="1"/>
    <row r="6214" ht="17.25" customHeight="1"/>
    <row r="6215" ht="17.25" customHeight="1"/>
    <row r="6216" ht="17.25" customHeight="1"/>
    <row r="6217" ht="17.25" customHeight="1"/>
    <row r="6218" ht="17.25" customHeight="1"/>
    <row r="6219" ht="17.25" customHeight="1"/>
    <row r="6220" ht="17.25" customHeight="1"/>
    <row r="6221" ht="17.25" customHeight="1"/>
    <row r="6222" ht="17.25" customHeight="1"/>
    <row r="6223" ht="17.25" customHeight="1"/>
    <row r="6224" ht="17.25" customHeight="1"/>
    <row r="6225" ht="17.25" customHeight="1"/>
    <row r="6226" ht="17.25" customHeight="1"/>
    <row r="6227" ht="17.25" customHeight="1"/>
    <row r="6228" ht="17.25" customHeight="1"/>
    <row r="6229" ht="17.25" customHeight="1"/>
    <row r="6230" ht="17.25" customHeight="1"/>
    <row r="6231" ht="17.25" customHeight="1"/>
    <row r="6232" ht="17.25" customHeight="1"/>
    <row r="6233" ht="17.25" customHeight="1"/>
    <row r="6234" ht="17.25" customHeight="1"/>
    <row r="6235" ht="17.25" customHeight="1"/>
    <row r="6236" ht="17.25" customHeight="1"/>
    <row r="6237" ht="17.25" customHeight="1"/>
    <row r="6238" ht="17.25" customHeight="1"/>
    <row r="6239" ht="17.25" customHeight="1"/>
    <row r="6240" ht="17.25" customHeight="1"/>
    <row r="6241" ht="17.25" customHeight="1"/>
    <row r="6242" ht="17.25" customHeight="1"/>
    <row r="6243" ht="17.25" customHeight="1"/>
    <row r="6244" ht="17.25" customHeight="1"/>
    <row r="6245" ht="17.25" customHeight="1"/>
    <row r="6246" ht="17.25" customHeight="1"/>
    <row r="6247" ht="17.25" customHeight="1"/>
    <row r="6248" ht="17.25" customHeight="1"/>
    <row r="6249" ht="17.25" customHeight="1"/>
    <row r="6250" ht="17.25" customHeight="1"/>
    <row r="6251" ht="17.25" customHeight="1"/>
    <row r="6252" ht="17.25" customHeight="1"/>
    <row r="6253" ht="17.25" customHeight="1"/>
    <row r="6254" ht="17.25" customHeight="1"/>
    <row r="6255" ht="17.25" customHeight="1"/>
    <row r="6256" ht="17.25" customHeight="1"/>
    <row r="6257" ht="17.25" customHeight="1"/>
    <row r="6258" ht="17.25" customHeight="1"/>
    <row r="6259" ht="17.25" customHeight="1"/>
    <row r="6260" ht="17.25" customHeight="1"/>
    <row r="6261" ht="17.25" customHeight="1"/>
    <row r="6262" ht="17.25" customHeight="1"/>
    <row r="6263" ht="17.25" customHeight="1"/>
    <row r="6264" ht="17.25" customHeight="1"/>
    <row r="6265" ht="17.25" customHeight="1"/>
    <row r="6266" ht="17.25" customHeight="1"/>
    <row r="6267" ht="17.25" customHeight="1"/>
    <row r="6268" ht="17.25" customHeight="1"/>
    <row r="6269" ht="17.25" customHeight="1"/>
    <row r="6270" ht="17.25" customHeight="1"/>
    <row r="6271" ht="17.25" customHeight="1"/>
    <row r="6272" ht="17.25" customHeight="1"/>
    <row r="6273" ht="17.25" customHeight="1"/>
    <row r="6274" ht="17.25" customHeight="1"/>
    <row r="6275" ht="17.25" customHeight="1"/>
    <row r="6276" ht="17.25" customHeight="1"/>
    <row r="6277" ht="17.25" customHeight="1"/>
    <row r="6278" ht="17.25" customHeight="1"/>
    <row r="6279" ht="17.25" customHeight="1"/>
    <row r="6280" ht="17.25" customHeight="1"/>
    <row r="6281" ht="17.25" customHeight="1"/>
    <row r="6282" ht="17.25" customHeight="1"/>
    <row r="6283" ht="17.25" customHeight="1"/>
    <row r="6284" ht="17.25" customHeight="1"/>
    <row r="6285" ht="17.25" customHeight="1"/>
    <row r="6286" ht="17.25" customHeight="1"/>
    <row r="6287" ht="17.25" customHeight="1"/>
    <row r="6288" ht="17.25" customHeight="1"/>
    <row r="6289" ht="17.25" customHeight="1"/>
    <row r="6290" ht="17.25" customHeight="1"/>
    <row r="6291" ht="17.25" customHeight="1"/>
    <row r="6292" ht="17.25" customHeight="1"/>
    <row r="6293" ht="17.25" customHeight="1"/>
    <row r="6294" ht="17.25" customHeight="1"/>
    <row r="6295" ht="17.25" customHeight="1"/>
    <row r="6296" ht="17.25" customHeight="1"/>
    <row r="6297" ht="17.25" customHeight="1"/>
    <row r="6298" ht="17.25" customHeight="1"/>
    <row r="6299" ht="17.25" customHeight="1"/>
    <row r="6300" ht="17.25" customHeight="1"/>
    <row r="6301" ht="17.25" customHeight="1"/>
    <row r="6302" ht="17.25" customHeight="1"/>
    <row r="6303" ht="17.25" customHeight="1"/>
    <row r="6304" ht="17.25" customHeight="1"/>
    <row r="6305" ht="17.25" customHeight="1"/>
    <row r="6306" ht="17.25" customHeight="1"/>
    <row r="6307" ht="17.25" customHeight="1"/>
    <row r="6308" ht="17.25" customHeight="1"/>
    <row r="6309" ht="17.25" customHeight="1"/>
    <row r="6310" ht="17.25" customHeight="1"/>
    <row r="6311" ht="17.25" customHeight="1"/>
    <row r="6312" ht="17.25" customHeight="1"/>
    <row r="6313" ht="17.25" customHeight="1"/>
    <row r="6314" ht="17.25" customHeight="1"/>
    <row r="6315" ht="17.25" customHeight="1"/>
    <row r="6316" ht="17.25" customHeight="1"/>
    <row r="6317" ht="17.25" customHeight="1"/>
    <row r="6318" ht="17.25" customHeight="1"/>
    <row r="6319" ht="17.25" customHeight="1"/>
    <row r="6320" ht="17.25" customHeight="1"/>
    <row r="6321" ht="17.25" customHeight="1"/>
    <row r="6322" ht="17.25" customHeight="1"/>
    <row r="6323" ht="17.25" customHeight="1"/>
    <row r="6324" ht="17.25" customHeight="1"/>
    <row r="6325" ht="17.25" customHeight="1"/>
    <row r="6326" ht="17.25" customHeight="1"/>
    <row r="6327" ht="17.25" customHeight="1"/>
    <row r="6328" ht="17.25" customHeight="1"/>
    <row r="6329" ht="17.25" customHeight="1"/>
    <row r="6330" ht="17.25" customHeight="1"/>
    <row r="6331" ht="17.25" customHeight="1"/>
    <row r="6332" ht="17.25" customHeight="1"/>
    <row r="6333" ht="17.25" customHeight="1"/>
    <row r="6334" ht="17.25" customHeight="1"/>
    <row r="6335" ht="17.25" customHeight="1"/>
    <row r="6336" ht="17.25" customHeight="1"/>
    <row r="6337" ht="17.25" customHeight="1"/>
    <row r="6338" ht="17.25" customHeight="1"/>
    <row r="6339" ht="17.25" customHeight="1"/>
    <row r="6340" ht="17.25" customHeight="1"/>
    <row r="6341" ht="17.25" customHeight="1"/>
    <row r="6342" ht="17.25" customHeight="1"/>
    <row r="6343" ht="17.25" customHeight="1"/>
    <row r="6344" ht="17.25" customHeight="1"/>
    <row r="6345" ht="17.25" customHeight="1"/>
    <row r="6346" ht="17.25" customHeight="1"/>
    <row r="6347" ht="17.25" customHeight="1"/>
    <row r="6348" ht="17.25" customHeight="1"/>
    <row r="6349" ht="17.25" customHeight="1"/>
    <row r="6350" ht="17.25" customHeight="1"/>
    <row r="6351" ht="17.25" customHeight="1"/>
    <row r="6352" ht="17.25" customHeight="1"/>
    <row r="6353" ht="17.25" customHeight="1"/>
    <row r="6354" ht="17.25" customHeight="1"/>
    <row r="6355" ht="17.25" customHeight="1"/>
    <row r="6356" ht="17.25" customHeight="1"/>
    <row r="6357" ht="17.25" customHeight="1"/>
    <row r="6358" ht="17.25" customHeight="1"/>
    <row r="6359" ht="17.25" customHeight="1"/>
    <row r="6360" ht="17.25" customHeight="1"/>
    <row r="6361" ht="17.25" customHeight="1"/>
    <row r="6362" ht="17.25" customHeight="1"/>
    <row r="6363" ht="17.25" customHeight="1"/>
    <row r="6364" ht="17.25" customHeight="1"/>
    <row r="6365" ht="17.25" customHeight="1"/>
    <row r="6366" ht="17.25" customHeight="1"/>
    <row r="6367" ht="17.25" customHeight="1"/>
    <row r="6368" ht="17.25" customHeight="1"/>
    <row r="6369" ht="17.25" customHeight="1"/>
    <row r="6370" ht="17.25" customHeight="1"/>
    <row r="6371" ht="17.25" customHeight="1"/>
    <row r="6372" ht="17.25" customHeight="1"/>
    <row r="6373" ht="17.25" customHeight="1"/>
    <row r="6374" ht="17.25" customHeight="1"/>
    <row r="6375" ht="17.25" customHeight="1"/>
    <row r="6376" ht="17.25" customHeight="1"/>
    <row r="6377" ht="17.25" customHeight="1"/>
    <row r="6378" ht="17.25" customHeight="1"/>
    <row r="6379" ht="17.25" customHeight="1"/>
    <row r="6380" ht="17.25" customHeight="1"/>
    <row r="6381" ht="17.25" customHeight="1"/>
    <row r="6382" ht="17.25" customHeight="1"/>
    <row r="6383" ht="17.25" customHeight="1"/>
    <row r="6384" ht="17.25" customHeight="1"/>
    <row r="6385" ht="17.25" customHeight="1"/>
    <row r="6386" ht="17.25" customHeight="1"/>
    <row r="6387" ht="17.25" customHeight="1"/>
    <row r="6388" ht="17.25" customHeight="1"/>
    <row r="6389" ht="17.25" customHeight="1"/>
    <row r="6390" ht="17.25" customHeight="1"/>
    <row r="6391" ht="17.25" customHeight="1"/>
    <row r="6392" ht="17.25" customHeight="1"/>
    <row r="6393" ht="17.25" customHeight="1"/>
    <row r="6394" ht="17.25" customHeight="1"/>
    <row r="6395" ht="17.25" customHeight="1"/>
    <row r="6396" ht="17.25" customHeight="1"/>
    <row r="6397" ht="17.25" customHeight="1"/>
    <row r="6398" ht="17.25" customHeight="1"/>
    <row r="6399" ht="17.25" customHeight="1"/>
    <row r="6400" ht="17.25" customHeight="1"/>
    <row r="6401" ht="17.25" customHeight="1"/>
    <row r="6402" ht="17.25" customHeight="1"/>
    <row r="6403" ht="17.25" customHeight="1"/>
    <row r="6404" ht="17.25" customHeight="1"/>
    <row r="6405" ht="17.25" customHeight="1"/>
    <row r="6406" ht="17.25" customHeight="1"/>
    <row r="6407" ht="17.25" customHeight="1"/>
    <row r="6408" ht="17.25" customHeight="1"/>
    <row r="6409" ht="17.25" customHeight="1"/>
    <row r="6410" ht="17.25" customHeight="1"/>
    <row r="6411" ht="17.25" customHeight="1"/>
    <row r="6412" ht="17.25" customHeight="1"/>
    <row r="6413" ht="17.25" customHeight="1"/>
    <row r="6414" ht="17.25" customHeight="1"/>
    <row r="6415" ht="17.25" customHeight="1"/>
    <row r="6416" ht="17.25" customHeight="1"/>
    <row r="6417" ht="17.25" customHeight="1"/>
    <row r="6418" ht="17.25" customHeight="1"/>
    <row r="6419" ht="17.25" customHeight="1"/>
    <row r="6420" ht="17.25" customHeight="1"/>
    <row r="6421" ht="17.25" customHeight="1"/>
    <row r="6422" ht="17.25" customHeight="1"/>
    <row r="6423" ht="17.25" customHeight="1"/>
    <row r="6424" ht="17.25" customHeight="1"/>
    <row r="6425" ht="17.25" customHeight="1"/>
    <row r="6426" ht="17.25" customHeight="1"/>
    <row r="6427" ht="17.25" customHeight="1"/>
    <row r="6428" ht="17.25" customHeight="1"/>
    <row r="6429" ht="17.25" customHeight="1"/>
    <row r="6430" ht="17.25" customHeight="1"/>
    <row r="6431" ht="17.25" customHeight="1"/>
    <row r="6432" ht="17.25" customHeight="1"/>
    <row r="6433" ht="17.25" customHeight="1"/>
    <row r="6434" ht="17.25" customHeight="1"/>
    <row r="6435" ht="17.25" customHeight="1"/>
    <row r="6436" ht="17.25" customHeight="1"/>
    <row r="6437" ht="17.25" customHeight="1"/>
    <row r="6438" ht="17.25" customHeight="1"/>
    <row r="6439" ht="17.25" customHeight="1"/>
    <row r="6440" ht="17.25" customHeight="1"/>
    <row r="6441" ht="17.25" customHeight="1"/>
    <row r="6442" ht="17.25" customHeight="1"/>
    <row r="6443" ht="17.25" customHeight="1"/>
    <row r="6444" ht="17.25" customHeight="1"/>
    <row r="6445" ht="17.25" customHeight="1"/>
    <row r="6446" ht="17.25" customHeight="1"/>
    <row r="6447" ht="17.25" customHeight="1"/>
    <row r="6448" ht="17.25" customHeight="1"/>
    <row r="6449" ht="17.25" customHeight="1"/>
    <row r="6450" ht="17.25" customHeight="1"/>
    <row r="6451" ht="17.25" customHeight="1"/>
    <row r="6452" ht="17.25" customHeight="1"/>
    <row r="6453" ht="17.25" customHeight="1"/>
    <row r="6454" ht="17.25" customHeight="1"/>
    <row r="6455" ht="17.25" customHeight="1"/>
    <row r="6456" ht="17.25" customHeight="1"/>
    <row r="6457" ht="17.25" customHeight="1"/>
    <row r="6458" ht="17.25" customHeight="1"/>
    <row r="6459" ht="17.25" customHeight="1"/>
    <row r="6460" ht="17.25" customHeight="1"/>
    <row r="6461" ht="17.25" customHeight="1"/>
    <row r="6462" ht="17.25" customHeight="1"/>
    <row r="6463" ht="17.25" customHeight="1"/>
    <row r="6464" ht="17.25" customHeight="1"/>
    <row r="6465" ht="17.25" customHeight="1"/>
    <row r="6466" ht="17.25" customHeight="1"/>
    <row r="6467" ht="17.25" customHeight="1"/>
    <row r="6468" ht="17.25" customHeight="1"/>
    <row r="6469" ht="17.25" customHeight="1"/>
    <row r="6470" ht="17.25" customHeight="1"/>
    <row r="6471" ht="17.25" customHeight="1"/>
    <row r="6472" ht="17.25" customHeight="1"/>
    <row r="6473" ht="17.25" customHeight="1"/>
    <row r="6474" ht="17.25" customHeight="1"/>
    <row r="6475" ht="17.25" customHeight="1"/>
    <row r="6476" ht="17.25" customHeight="1"/>
    <row r="6477" ht="17.25" customHeight="1"/>
    <row r="6478" ht="17.25" customHeight="1"/>
    <row r="6479" ht="17.25" customHeight="1"/>
    <row r="6480" ht="17.25" customHeight="1"/>
    <row r="6481" ht="17.25" customHeight="1"/>
    <row r="6482" ht="17.25" customHeight="1"/>
    <row r="6483" ht="17.25" customHeight="1"/>
    <row r="6484" ht="17.25" customHeight="1"/>
    <row r="6485" ht="17.25" customHeight="1"/>
    <row r="6486" ht="17.25" customHeight="1"/>
    <row r="6487" ht="17.25" customHeight="1"/>
    <row r="6488" ht="17.25" customHeight="1"/>
    <row r="6489" ht="17.25" customHeight="1"/>
    <row r="6490" ht="17.25" customHeight="1"/>
    <row r="6491" ht="17.25" customHeight="1"/>
    <row r="6492" ht="17.25" customHeight="1"/>
    <row r="6493" ht="17.25" customHeight="1"/>
    <row r="6494" ht="17.25" customHeight="1"/>
    <row r="6495" ht="17.25" customHeight="1"/>
    <row r="6496" ht="17.25" customHeight="1"/>
    <row r="6497" ht="17.25" customHeight="1"/>
    <row r="6498" ht="17.25" customHeight="1"/>
    <row r="6499" ht="17.25" customHeight="1"/>
    <row r="6500" ht="17.25" customHeight="1"/>
    <row r="6501" ht="17.25" customHeight="1"/>
    <row r="6502" ht="17.25" customHeight="1"/>
    <row r="6503" ht="17.25" customHeight="1"/>
    <row r="6504" ht="17.25" customHeight="1"/>
    <row r="6505" ht="17.25" customHeight="1"/>
    <row r="6506" ht="17.25" customHeight="1"/>
    <row r="6507" ht="17.25" customHeight="1"/>
    <row r="6508" ht="17.25" customHeight="1"/>
    <row r="6509" ht="17.25" customHeight="1"/>
    <row r="6510" ht="17.25" customHeight="1"/>
    <row r="6511" ht="17.25" customHeight="1"/>
    <row r="6512" ht="17.25" customHeight="1"/>
    <row r="6513" ht="17.25" customHeight="1"/>
    <row r="6514" ht="17.25" customHeight="1"/>
    <row r="6515" ht="17.25" customHeight="1"/>
    <row r="6516" ht="17.25" customHeight="1"/>
    <row r="6517" ht="17.25" customHeight="1"/>
    <row r="6518" ht="17.25" customHeight="1"/>
    <row r="6519" ht="17.25" customHeight="1"/>
    <row r="6520" ht="17.25" customHeight="1"/>
    <row r="6521" ht="17.25" customHeight="1"/>
    <row r="6522" ht="17.25" customHeight="1"/>
    <row r="6523" ht="17.25" customHeight="1"/>
    <row r="6524" ht="17.25" customHeight="1"/>
    <row r="6525" ht="17.25" customHeight="1"/>
    <row r="6526" ht="17.25" customHeight="1"/>
    <row r="6527" ht="17.25" customHeight="1"/>
    <row r="6528" ht="17.25" customHeight="1"/>
    <row r="6529" ht="17.25" customHeight="1"/>
    <row r="6530" ht="17.25" customHeight="1"/>
    <row r="6531" ht="17.25" customHeight="1"/>
    <row r="6532" ht="17.25" customHeight="1"/>
    <row r="6533" ht="17.25" customHeight="1"/>
    <row r="6534" ht="17.25" customHeight="1"/>
    <row r="6535" ht="17.25" customHeight="1"/>
    <row r="6536" ht="17.25" customHeight="1"/>
    <row r="6537" ht="17.25" customHeight="1"/>
    <row r="6538" ht="17.25" customHeight="1"/>
    <row r="6539" ht="17.25" customHeight="1"/>
    <row r="6540" ht="17.25" customHeight="1"/>
    <row r="6541" ht="17.25" customHeight="1"/>
    <row r="6542" ht="17.25" customHeight="1"/>
    <row r="6543" ht="17.25" customHeight="1"/>
    <row r="6544" ht="17.25" customHeight="1"/>
    <row r="6545" ht="17.25" customHeight="1"/>
    <row r="6546" ht="17.25" customHeight="1"/>
    <row r="6547" ht="17.25" customHeight="1"/>
    <row r="6548" ht="17.25" customHeight="1"/>
    <row r="6549" ht="17.25" customHeight="1"/>
    <row r="6550" ht="17.25" customHeight="1"/>
    <row r="6551" ht="17.25" customHeight="1"/>
    <row r="6552" ht="17.25" customHeight="1"/>
    <row r="6553" ht="17.25" customHeight="1"/>
    <row r="6554" ht="17.25" customHeight="1"/>
    <row r="6555" ht="17.25" customHeight="1"/>
    <row r="6556" ht="17.25" customHeight="1"/>
    <row r="6557" ht="17.25" customHeight="1"/>
    <row r="6558" ht="17.25" customHeight="1"/>
    <row r="6559" ht="17.25" customHeight="1"/>
    <row r="6560" ht="17.25" customHeight="1"/>
    <row r="6561" ht="17.25" customHeight="1"/>
    <row r="6562" ht="17.25" customHeight="1"/>
    <row r="6563" ht="17.25" customHeight="1"/>
    <row r="6564" ht="17.25" customHeight="1"/>
    <row r="6565" ht="17.25" customHeight="1"/>
    <row r="6566" ht="17.25" customHeight="1"/>
    <row r="6567" ht="17.25" customHeight="1"/>
    <row r="6568" ht="17.25" customHeight="1"/>
    <row r="6569" ht="17.25" customHeight="1"/>
    <row r="6570" ht="17.25" customHeight="1"/>
    <row r="6571" ht="17.25" customHeight="1"/>
    <row r="6572" ht="17.25" customHeight="1"/>
    <row r="6573" ht="17.25" customHeight="1"/>
    <row r="6574" ht="17.25" customHeight="1"/>
    <row r="6575" ht="17.25" customHeight="1"/>
    <row r="6576" ht="17.25" customHeight="1"/>
    <row r="6577" ht="17.25" customHeight="1"/>
    <row r="6578" ht="17.25" customHeight="1"/>
    <row r="6579" ht="17.25" customHeight="1"/>
    <row r="6580" ht="17.25" customHeight="1"/>
    <row r="6581" ht="17.25" customHeight="1"/>
    <row r="6582" ht="17.25" customHeight="1"/>
    <row r="6583" ht="17.25" customHeight="1"/>
    <row r="6584" ht="17.25" customHeight="1"/>
    <row r="6585" ht="17.25" customHeight="1"/>
    <row r="6586" ht="17.25" customHeight="1"/>
    <row r="6587" ht="17.25" customHeight="1"/>
    <row r="6588" ht="17.25" customHeight="1"/>
    <row r="6589" ht="17.25" customHeight="1"/>
    <row r="6590" ht="17.25" customHeight="1"/>
    <row r="6591" ht="17.25" customHeight="1"/>
    <row r="6592" ht="17.25" customHeight="1"/>
    <row r="6593" ht="17.25" customHeight="1"/>
    <row r="6594" ht="17.25" customHeight="1"/>
    <row r="6595" ht="17.25" customHeight="1"/>
    <row r="6596" ht="17.25" customHeight="1"/>
    <row r="6597" ht="17.25" customHeight="1"/>
    <row r="6598" ht="17.25" customHeight="1"/>
    <row r="6599" ht="17.25" customHeight="1"/>
    <row r="6600" ht="17.25" customHeight="1"/>
    <row r="6601" ht="17.25" customHeight="1"/>
    <row r="6602" ht="17.25" customHeight="1"/>
    <row r="6603" ht="17.25" customHeight="1"/>
    <row r="6604" ht="17.25" customHeight="1"/>
    <row r="6605" ht="17.25" customHeight="1"/>
    <row r="6606" ht="17.25" customHeight="1"/>
    <row r="6607" ht="17.25" customHeight="1"/>
    <row r="6608" ht="17.25" customHeight="1"/>
    <row r="6609" ht="17.25" customHeight="1"/>
    <row r="6610" ht="17.25" customHeight="1"/>
    <row r="6611" ht="17.25" customHeight="1"/>
    <row r="6612" ht="17.25" customHeight="1"/>
    <row r="6613" ht="17.25" customHeight="1"/>
    <row r="6614" ht="17.25" customHeight="1"/>
    <row r="6615" ht="17.25" customHeight="1"/>
    <row r="6616" ht="17.25" customHeight="1"/>
    <row r="6617" ht="17.25" customHeight="1"/>
    <row r="6618" ht="17.25" customHeight="1"/>
    <row r="6619" ht="17.25" customHeight="1"/>
    <row r="6620" ht="17.25" customHeight="1"/>
    <row r="6621" ht="17.25" customHeight="1"/>
    <row r="6622" ht="17.25" customHeight="1"/>
    <row r="6623" ht="17.25" customHeight="1"/>
    <row r="6624" ht="17.25" customHeight="1"/>
    <row r="6625" ht="17.25" customHeight="1"/>
    <row r="6626" ht="17.25" customHeight="1"/>
    <row r="6627" ht="17.25" customHeight="1"/>
    <row r="6628" ht="17.25" customHeight="1"/>
    <row r="6629" ht="17.25" customHeight="1"/>
    <row r="6630" ht="17.25" customHeight="1"/>
    <row r="6631" ht="17.25" customHeight="1"/>
    <row r="6632" ht="17.25" customHeight="1"/>
    <row r="6633" ht="17.25" customHeight="1"/>
    <row r="6634" ht="17.25" customHeight="1"/>
    <row r="6635" ht="17.25" customHeight="1"/>
    <row r="6636" ht="17.25" customHeight="1"/>
    <row r="6637" ht="17.25" customHeight="1"/>
    <row r="6638" ht="17.25" customHeight="1"/>
    <row r="6639" ht="17.25" customHeight="1"/>
    <row r="6640" ht="17.25" customHeight="1"/>
    <row r="6641" ht="17.25" customHeight="1"/>
    <row r="6642" ht="17.25" customHeight="1"/>
    <row r="6643" ht="17.25" customHeight="1"/>
    <row r="6644" ht="17.25" customHeight="1"/>
    <row r="6645" ht="17.25" customHeight="1"/>
    <row r="6646" ht="17.25" customHeight="1"/>
    <row r="6647" ht="17.25" customHeight="1"/>
    <row r="6648" ht="17.25" customHeight="1"/>
    <row r="6649" ht="17.25" customHeight="1"/>
    <row r="6650" ht="17.25" customHeight="1"/>
    <row r="6651" ht="17.25" customHeight="1"/>
    <row r="6652" ht="17.25" customHeight="1"/>
    <row r="6653" ht="17.25" customHeight="1"/>
    <row r="6654" ht="17.25" customHeight="1"/>
    <row r="6655" ht="17.25" customHeight="1"/>
    <row r="6656" ht="17.25" customHeight="1"/>
    <row r="6657" ht="17.25" customHeight="1"/>
    <row r="6658" ht="17.25" customHeight="1"/>
    <row r="6659" ht="17.25" customHeight="1"/>
    <row r="6660" ht="17.25" customHeight="1"/>
    <row r="6661" ht="17.25" customHeight="1"/>
    <row r="6662" ht="17.25" customHeight="1"/>
    <row r="6663" ht="17.25" customHeight="1"/>
    <row r="6664" ht="17.25" customHeight="1"/>
    <row r="6665" ht="17.25" customHeight="1"/>
    <row r="6666" ht="17.25" customHeight="1"/>
    <row r="6667" ht="17.25" customHeight="1"/>
    <row r="6668" ht="17.25" customHeight="1"/>
    <row r="6669" ht="17.25" customHeight="1"/>
    <row r="6670" ht="17.25" customHeight="1"/>
    <row r="6671" ht="17.25" customHeight="1"/>
    <row r="6672" ht="17.25" customHeight="1"/>
    <row r="6673" ht="17.25" customHeight="1"/>
    <row r="6674" ht="17.25" customHeight="1"/>
    <row r="6675" ht="17.25" customHeight="1"/>
    <row r="6676" ht="17.25" customHeight="1"/>
    <row r="6677" ht="17.25" customHeight="1"/>
    <row r="6678" ht="17.25" customHeight="1"/>
    <row r="6679" ht="17.25" customHeight="1"/>
    <row r="6680" ht="17.25" customHeight="1"/>
    <row r="6681" ht="17.25" customHeight="1"/>
    <row r="6682" ht="17.25" customHeight="1"/>
    <row r="6683" ht="17.25" customHeight="1"/>
    <row r="6684" ht="17.25" customHeight="1"/>
    <row r="6685" ht="17.25" customHeight="1"/>
    <row r="6686" ht="17.25" customHeight="1"/>
    <row r="6687" ht="17.25" customHeight="1"/>
    <row r="6688" ht="17.25" customHeight="1"/>
    <row r="6689" ht="17.25" customHeight="1"/>
    <row r="6690" ht="17.25" customHeight="1"/>
    <row r="6691" ht="17.25" customHeight="1"/>
    <row r="6692" ht="17.25" customHeight="1"/>
    <row r="6693" ht="17.25" customHeight="1"/>
    <row r="6694" ht="17.25" customHeight="1"/>
    <row r="6695" ht="17.25" customHeight="1"/>
    <row r="6696" ht="17.25" customHeight="1"/>
    <row r="6697" ht="17.25" customHeight="1"/>
    <row r="6698" ht="17.25" customHeight="1"/>
    <row r="6699" ht="17.25" customHeight="1"/>
    <row r="6700" ht="17.25" customHeight="1"/>
    <row r="6701" ht="17.25" customHeight="1"/>
    <row r="6702" ht="17.25" customHeight="1"/>
    <row r="6703" ht="17.25" customHeight="1"/>
    <row r="6704" ht="17.25" customHeight="1"/>
    <row r="6705" ht="17.25" customHeight="1"/>
    <row r="6706" ht="17.25" customHeight="1"/>
    <row r="6707" ht="17.25" customHeight="1"/>
    <row r="6708" ht="17.25" customHeight="1"/>
    <row r="6709" ht="17.25" customHeight="1"/>
    <row r="6710" ht="17.25" customHeight="1"/>
    <row r="6711" ht="17.25" customHeight="1"/>
    <row r="6712" ht="17.25" customHeight="1"/>
    <row r="6713" ht="17.25" customHeight="1"/>
    <row r="6714" ht="17.25" customHeight="1"/>
    <row r="6715" ht="17.25" customHeight="1"/>
    <row r="6716" ht="17.25" customHeight="1"/>
    <row r="6717" ht="17.25" customHeight="1"/>
    <row r="6718" ht="17.25" customHeight="1"/>
    <row r="6719" ht="17.25" customHeight="1"/>
    <row r="6720" ht="17.25" customHeight="1"/>
    <row r="6721" ht="17.25" customHeight="1"/>
    <row r="6722" ht="17.25" customHeight="1"/>
    <row r="6723" ht="17.25" customHeight="1"/>
    <row r="6724" ht="17.25" customHeight="1"/>
    <row r="6725" ht="17.25" customHeight="1"/>
    <row r="6726" ht="17.25" customHeight="1"/>
    <row r="6727" ht="17.25" customHeight="1"/>
    <row r="6728" ht="17.25" customHeight="1"/>
    <row r="6729" ht="17.25" customHeight="1"/>
    <row r="6730" ht="17.25" customHeight="1"/>
    <row r="6731" ht="17.25" customHeight="1"/>
    <row r="6732" ht="17.25" customHeight="1"/>
    <row r="6733" ht="17.25" customHeight="1"/>
    <row r="6734" ht="17.25" customHeight="1"/>
    <row r="6735" ht="17.25" customHeight="1"/>
    <row r="6736" ht="17.25" customHeight="1"/>
    <row r="6737" ht="17.25" customHeight="1"/>
    <row r="6738" ht="17.25" customHeight="1"/>
    <row r="6739" ht="17.25" customHeight="1"/>
    <row r="6740" ht="17.25" customHeight="1"/>
    <row r="6741" ht="17.25" customHeight="1"/>
    <row r="6742" ht="17.25" customHeight="1"/>
    <row r="6743" ht="17.25" customHeight="1"/>
    <row r="6744" ht="17.25" customHeight="1"/>
    <row r="6745" ht="17.25" customHeight="1"/>
    <row r="6746" ht="17.25" customHeight="1"/>
    <row r="6747" ht="17.25" customHeight="1"/>
    <row r="6748" ht="17.25" customHeight="1"/>
    <row r="6749" ht="17.25" customHeight="1"/>
    <row r="6750" ht="17.25" customHeight="1"/>
    <row r="6751" ht="17.25" customHeight="1"/>
    <row r="6752" ht="17.25" customHeight="1"/>
    <row r="6753" ht="17.25" customHeight="1"/>
    <row r="6754" ht="17.25" customHeight="1"/>
    <row r="6755" ht="17.25" customHeight="1"/>
    <row r="6756" ht="17.25" customHeight="1"/>
    <row r="6757" ht="17.25" customHeight="1"/>
    <row r="6758" ht="17.25" customHeight="1"/>
    <row r="6759" ht="17.25" customHeight="1"/>
    <row r="6760" ht="17.25" customHeight="1"/>
    <row r="6761" ht="17.25" customHeight="1"/>
    <row r="6762" ht="17.25" customHeight="1"/>
    <row r="6763" ht="17.25" customHeight="1"/>
    <row r="6764" ht="17.25" customHeight="1"/>
    <row r="6765" ht="17.25" customHeight="1"/>
    <row r="6766" ht="17.25" customHeight="1"/>
    <row r="6767" ht="17.25" customHeight="1"/>
    <row r="6768" ht="17.25" customHeight="1"/>
    <row r="6769" ht="17.25" customHeight="1"/>
    <row r="6770" ht="17.25" customHeight="1"/>
    <row r="6771" ht="17.25" customHeight="1"/>
    <row r="6772" ht="17.25" customHeight="1"/>
    <row r="6773" ht="17.25" customHeight="1"/>
    <row r="6774" ht="17.25" customHeight="1"/>
    <row r="6775" ht="17.25" customHeight="1"/>
    <row r="6776" ht="17.25" customHeight="1"/>
    <row r="6777" ht="17.25" customHeight="1"/>
    <row r="6778" ht="17.25" customHeight="1"/>
    <row r="6779" ht="17.25" customHeight="1"/>
    <row r="6780" ht="17.25" customHeight="1"/>
    <row r="6781" ht="17.25" customHeight="1"/>
    <row r="6782" ht="17.25" customHeight="1"/>
    <row r="6783" ht="17.25" customHeight="1"/>
    <row r="6784" ht="17.25" customHeight="1"/>
    <row r="6785" ht="17.25" customHeight="1"/>
    <row r="6786" ht="17.25" customHeight="1"/>
    <row r="6787" ht="17.25" customHeight="1"/>
    <row r="6788" ht="17.25" customHeight="1"/>
    <row r="6789" ht="17.25" customHeight="1"/>
    <row r="6790" ht="17.25" customHeight="1"/>
    <row r="6791" ht="17.25" customHeight="1"/>
    <row r="6792" ht="17.25" customHeight="1"/>
    <row r="6793" ht="17.25" customHeight="1"/>
    <row r="6794" ht="17.25" customHeight="1"/>
    <row r="6795" ht="17.25" customHeight="1"/>
    <row r="6796" ht="17.25" customHeight="1"/>
    <row r="6797" ht="17.25" customHeight="1"/>
    <row r="6798" ht="17.25" customHeight="1"/>
    <row r="6799" ht="17.25" customHeight="1"/>
    <row r="6800" ht="17.25" customHeight="1"/>
    <row r="6801" ht="17.25" customHeight="1"/>
    <row r="6802" ht="17.25" customHeight="1"/>
    <row r="6803" ht="17.25" customHeight="1"/>
    <row r="6804" ht="17.25" customHeight="1"/>
    <row r="6805" ht="17.25" customHeight="1"/>
    <row r="6806" ht="17.25" customHeight="1"/>
    <row r="6807" ht="17.25" customHeight="1"/>
    <row r="6808" ht="17.25" customHeight="1"/>
    <row r="6809" ht="17.25" customHeight="1"/>
    <row r="6810" ht="17.25" customHeight="1"/>
    <row r="6811" ht="17.25" customHeight="1"/>
    <row r="6812" ht="17.25" customHeight="1"/>
    <row r="6813" ht="17.25" customHeight="1"/>
    <row r="6814" ht="17.25" customHeight="1"/>
    <row r="6815" ht="17.25" customHeight="1"/>
    <row r="6816" ht="17.25" customHeight="1"/>
    <row r="6817" ht="17.25" customHeight="1"/>
    <row r="6818" ht="17.25" customHeight="1"/>
    <row r="6819" ht="17.25" customHeight="1"/>
    <row r="6820" ht="17.25" customHeight="1"/>
    <row r="6821" ht="17.25" customHeight="1"/>
    <row r="6822" ht="17.25" customHeight="1"/>
    <row r="6823" ht="17.25" customHeight="1"/>
    <row r="6824" ht="17.25" customHeight="1"/>
    <row r="6825" ht="17.25" customHeight="1"/>
    <row r="6826" ht="17.25" customHeight="1"/>
    <row r="6827" ht="17.25" customHeight="1"/>
    <row r="6828" ht="17.25" customHeight="1"/>
    <row r="6829" ht="17.25" customHeight="1"/>
    <row r="6830" ht="17.25" customHeight="1"/>
    <row r="6831" ht="17.25" customHeight="1"/>
    <row r="6832" ht="17.25" customHeight="1"/>
    <row r="6833" ht="17.25" customHeight="1"/>
    <row r="6834" ht="17.25" customHeight="1"/>
    <row r="6835" ht="17.25" customHeight="1"/>
    <row r="6836" ht="17.25" customHeight="1"/>
    <row r="6837" ht="17.25" customHeight="1"/>
    <row r="6838" ht="17.25" customHeight="1"/>
    <row r="6839" ht="17.25" customHeight="1"/>
    <row r="6840" ht="17.25" customHeight="1"/>
    <row r="6841" ht="17.25" customHeight="1"/>
    <row r="6842" ht="17.25" customHeight="1"/>
    <row r="6843" ht="17.25" customHeight="1"/>
    <row r="6844" ht="17.25" customHeight="1"/>
    <row r="6845" ht="17.25" customHeight="1"/>
    <row r="6846" ht="17.25" customHeight="1"/>
    <row r="6847" ht="17.25" customHeight="1"/>
    <row r="6848" ht="17.25" customHeight="1"/>
    <row r="6849" ht="17.25" customHeight="1"/>
    <row r="6850" ht="17.25" customHeight="1"/>
    <row r="6851" ht="17.25" customHeight="1"/>
    <row r="6852" ht="17.25" customHeight="1"/>
    <row r="6853" ht="17.25" customHeight="1"/>
    <row r="6854" ht="17.25" customHeight="1"/>
    <row r="6855" ht="17.25" customHeight="1"/>
    <row r="6856" ht="17.25" customHeight="1"/>
    <row r="6857" ht="17.25" customHeight="1"/>
    <row r="6858" ht="17.25" customHeight="1"/>
    <row r="6859" ht="17.25" customHeight="1"/>
    <row r="6860" ht="17.25" customHeight="1"/>
    <row r="6861" ht="17.25" customHeight="1"/>
    <row r="6862" ht="17.25" customHeight="1"/>
    <row r="6863" ht="17.25" customHeight="1"/>
    <row r="6864" ht="17.25" customHeight="1"/>
    <row r="6865" ht="17.25" customHeight="1"/>
    <row r="6866" ht="17.25" customHeight="1"/>
    <row r="6867" ht="17.25" customHeight="1"/>
    <row r="6868" ht="17.25" customHeight="1"/>
    <row r="6869" ht="17.25" customHeight="1"/>
    <row r="6870" ht="17.25" customHeight="1"/>
    <row r="6871" ht="17.25" customHeight="1"/>
    <row r="6872" ht="17.25" customHeight="1"/>
    <row r="6873" ht="17.25" customHeight="1"/>
    <row r="6874" ht="17.25" customHeight="1"/>
    <row r="6875" ht="17.25" customHeight="1"/>
    <row r="6876" ht="17.25" customHeight="1"/>
    <row r="6877" ht="17.25" customHeight="1"/>
    <row r="6878" ht="17.25" customHeight="1"/>
    <row r="6879" ht="17.25" customHeight="1"/>
    <row r="6880" ht="17.25" customHeight="1"/>
    <row r="6881" ht="17.25" customHeight="1"/>
    <row r="6882" ht="17.25" customHeight="1"/>
    <row r="6883" ht="17.25" customHeight="1"/>
    <row r="6884" ht="17.25" customHeight="1"/>
    <row r="6885" ht="17.25" customHeight="1"/>
    <row r="6886" ht="17.25" customHeight="1"/>
    <row r="6887" ht="17.25" customHeight="1"/>
    <row r="6888" ht="17.25" customHeight="1"/>
    <row r="6889" ht="17.25" customHeight="1"/>
    <row r="6890" ht="17.25" customHeight="1"/>
    <row r="6891" ht="17.25" customHeight="1"/>
    <row r="6892" ht="17.25" customHeight="1"/>
    <row r="6893" ht="17.25" customHeight="1"/>
    <row r="6894" ht="17.25" customHeight="1"/>
    <row r="6895" ht="17.25" customHeight="1"/>
    <row r="6896" ht="17.25" customHeight="1"/>
    <row r="6897" ht="17.25" customHeight="1"/>
    <row r="6898" ht="17.25" customHeight="1"/>
    <row r="6899" ht="17.25" customHeight="1"/>
    <row r="6900" ht="17.25" customHeight="1"/>
    <row r="6901" ht="17.25" customHeight="1"/>
    <row r="6902" ht="17.25" customHeight="1"/>
    <row r="6903" ht="17.25" customHeight="1"/>
    <row r="6904" ht="17.25" customHeight="1"/>
    <row r="6905" ht="17.25" customHeight="1"/>
    <row r="6906" ht="17.25" customHeight="1"/>
    <row r="6907" ht="17.25" customHeight="1"/>
    <row r="6908" ht="17.25" customHeight="1"/>
    <row r="6909" ht="17.25" customHeight="1"/>
    <row r="6910" ht="17.25" customHeight="1"/>
    <row r="6911" ht="17.25" customHeight="1"/>
    <row r="6912" ht="17.25" customHeight="1"/>
    <row r="6913" ht="17.25" customHeight="1"/>
    <row r="6914" ht="17.25" customHeight="1"/>
    <row r="6915" ht="17.25" customHeight="1"/>
    <row r="6916" ht="17.25" customHeight="1"/>
    <row r="6917" ht="17.25" customHeight="1"/>
    <row r="6918" ht="17.25" customHeight="1"/>
    <row r="6919" ht="17.25" customHeight="1"/>
    <row r="6920" ht="17.25" customHeight="1"/>
    <row r="6921" ht="17.25" customHeight="1"/>
    <row r="6922" ht="17.25" customHeight="1"/>
    <row r="6923" ht="17.25" customHeight="1"/>
    <row r="6924" ht="17.25" customHeight="1"/>
    <row r="6925" ht="17.25" customHeight="1"/>
    <row r="6926" ht="17.25" customHeight="1"/>
    <row r="6927" ht="17.25" customHeight="1"/>
    <row r="6928" ht="17.25" customHeight="1"/>
    <row r="6929" ht="17.25" customHeight="1"/>
    <row r="6930" ht="17.25" customHeight="1"/>
    <row r="6931" ht="17.25" customHeight="1"/>
    <row r="6932" ht="17.25" customHeight="1"/>
    <row r="6933" ht="17.25" customHeight="1"/>
    <row r="6934" ht="17.25" customHeight="1"/>
    <row r="6935" ht="17.25" customHeight="1"/>
    <row r="6936" ht="17.25" customHeight="1"/>
    <row r="6937" ht="17.25" customHeight="1"/>
    <row r="6938" ht="17.25" customHeight="1"/>
    <row r="6939" ht="17.25" customHeight="1"/>
    <row r="6940" ht="17.25" customHeight="1"/>
    <row r="6941" ht="17.25" customHeight="1"/>
    <row r="6942" ht="17.25" customHeight="1"/>
    <row r="6943" ht="17.25" customHeight="1"/>
    <row r="6944" ht="17.25" customHeight="1"/>
    <row r="6945" ht="17.25" customHeight="1"/>
    <row r="6946" ht="17.25" customHeight="1"/>
    <row r="6947" ht="17.25" customHeight="1"/>
    <row r="6948" ht="17.25" customHeight="1"/>
    <row r="6949" ht="17.25" customHeight="1"/>
    <row r="6950" ht="17.25" customHeight="1"/>
    <row r="6951" ht="17.25" customHeight="1"/>
    <row r="6952" ht="17.25" customHeight="1"/>
    <row r="6953" ht="17.25" customHeight="1"/>
    <row r="6954" ht="17.25" customHeight="1"/>
    <row r="6955" ht="17.25" customHeight="1"/>
    <row r="6956" ht="17.25" customHeight="1"/>
    <row r="6957" ht="17.25" customHeight="1"/>
    <row r="6958" ht="17.25" customHeight="1"/>
    <row r="6959" ht="17.25" customHeight="1"/>
    <row r="6960" ht="17.25" customHeight="1"/>
    <row r="6961" ht="17.25" customHeight="1"/>
    <row r="6962" ht="17.25" customHeight="1"/>
    <row r="6963" ht="17.25" customHeight="1"/>
    <row r="6964" ht="17.25" customHeight="1"/>
    <row r="6965" ht="17.25" customHeight="1"/>
    <row r="6966" ht="17.25" customHeight="1"/>
    <row r="6967" ht="17.25" customHeight="1"/>
    <row r="6968" ht="17.25" customHeight="1"/>
    <row r="6969" ht="17.25" customHeight="1"/>
    <row r="6970" ht="17.25" customHeight="1"/>
    <row r="6971" ht="17.25" customHeight="1"/>
    <row r="6972" ht="17.25" customHeight="1"/>
    <row r="6973" ht="17.25" customHeight="1"/>
    <row r="6974" ht="17.25" customHeight="1"/>
    <row r="6975" ht="17.25" customHeight="1"/>
    <row r="6976" ht="17.25" customHeight="1"/>
    <row r="6977" ht="17.25" customHeight="1"/>
    <row r="6978" ht="17.25" customHeight="1"/>
    <row r="6979" ht="17.25" customHeight="1"/>
    <row r="6980" ht="17.25" customHeight="1"/>
    <row r="6981" ht="17.25" customHeight="1"/>
    <row r="6982" ht="17.25" customHeight="1"/>
    <row r="6983" ht="17.25" customHeight="1"/>
    <row r="6984" ht="17.25" customHeight="1"/>
    <row r="6985" ht="17.25" customHeight="1"/>
    <row r="6986" ht="17.25" customHeight="1"/>
    <row r="6987" ht="17.25" customHeight="1"/>
    <row r="6988" ht="17.25" customHeight="1"/>
    <row r="6989" ht="17.25" customHeight="1"/>
    <row r="6990" ht="17.25" customHeight="1"/>
    <row r="6991" ht="17.25" customHeight="1"/>
    <row r="6992" ht="17.25" customHeight="1"/>
    <row r="6993" ht="17.25" customHeight="1"/>
    <row r="6994" ht="17.25" customHeight="1"/>
    <row r="6995" ht="17.25" customHeight="1"/>
    <row r="6996" ht="17.25" customHeight="1"/>
    <row r="6997" ht="17.25" customHeight="1"/>
    <row r="6998" ht="17.25" customHeight="1"/>
    <row r="6999" ht="17.25" customHeight="1"/>
    <row r="7000" ht="17.25" customHeight="1"/>
    <row r="7001" ht="17.25" customHeight="1"/>
    <row r="7002" ht="17.25" customHeight="1"/>
    <row r="7003" ht="17.25" customHeight="1"/>
    <row r="7004" ht="17.25" customHeight="1"/>
    <row r="7005" ht="17.25" customHeight="1"/>
    <row r="7006" ht="17.25" customHeight="1"/>
    <row r="7007" ht="17.25" customHeight="1"/>
    <row r="7008" ht="17.25" customHeight="1"/>
    <row r="7009" ht="17.25" customHeight="1"/>
    <row r="7010" ht="17.25" customHeight="1"/>
    <row r="7011" ht="17.25" customHeight="1"/>
    <row r="7012" ht="17.25" customHeight="1"/>
    <row r="7013" ht="17.25" customHeight="1"/>
    <row r="7014" ht="17.25" customHeight="1"/>
    <row r="7015" ht="17.25" customHeight="1"/>
    <row r="7016" ht="17.25" customHeight="1"/>
    <row r="7017" ht="17.25" customHeight="1"/>
    <row r="7018" ht="17.25" customHeight="1"/>
    <row r="7019" ht="17.25" customHeight="1"/>
    <row r="7020" ht="17.25" customHeight="1"/>
    <row r="7021" ht="17.25" customHeight="1"/>
    <row r="7022" ht="17.25" customHeight="1"/>
    <row r="7023" ht="17.25" customHeight="1"/>
    <row r="7024" ht="17.25" customHeight="1"/>
    <row r="7025" ht="17.25" customHeight="1"/>
    <row r="7026" ht="17.25" customHeight="1"/>
    <row r="7027" ht="17.25" customHeight="1"/>
    <row r="7028" ht="17.25" customHeight="1"/>
    <row r="7029" ht="17.25" customHeight="1"/>
    <row r="7030" ht="17.25" customHeight="1"/>
    <row r="7031" ht="17.25" customHeight="1"/>
    <row r="7032" ht="17.25" customHeight="1"/>
    <row r="7033" ht="17.25" customHeight="1"/>
    <row r="7034" ht="17.25" customHeight="1"/>
    <row r="7035" ht="17.25" customHeight="1"/>
    <row r="7036" ht="17.25" customHeight="1"/>
    <row r="7037" ht="17.25" customHeight="1"/>
    <row r="7038" ht="17.25" customHeight="1"/>
    <row r="7039" ht="17.25" customHeight="1"/>
    <row r="7040" ht="17.25" customHeight="1"/>
    <row r="7041" ht="17.25" customHeight="1"/>
    <row r="7042" ht="17.25" customHeight="1"/>
    <row r="7043" ht="17.25" customHeight="1"/>
    <row r="7044" ht="17.25" customHeight="1"/>
    <row r="7045" ht="17.25" customHeight="1"/>
    <row r="7046" ht="17.25" customHeight="1"/>
    <row r="7047" ht="17.25" customHeight="1"/>
    <row r="7048" ht="17.25" customHeight="1"/>
    <row r="7049" ht="17.25" customHeight="1"/>
    <row r="7050" ht="17.25" customHeight="1"/>
    <row r="7051" ht="17.25" customHeight="1"/>
    <row r="7052" ht="17.25" customHeight="1"/>
    <row r="7053" ht="17.25" customHeight="1"/>
    <row r="7054" ht="17.25" customHeight="1"/>
    <row r="7055" ht="17.25" customHeight="1"/>
    <row r="7056" ht="17.25" customHeight="1"/>
    <row r="7057" ht="17.25" customHeight="1"/>
    <row r="7058" ht="17.25" customHeight="1"/>
    <row r="7059" ht="17.25" customHeight="1"/>
    <row r="7060" ht="17.25" customHeight="1"/>
    <row r="7061" ht="17.25" customHeight="1"/>
    <row r="7062" ht="17.25" customHeight="1"/>
    <row r="7063" ht="17.25" customHeight="1"/>
    <row r="7064" ht="17.25" customHeight="1"/>
    <row r="7065" ht="17.25" customHeight="1"/>
    <row r="7066" ht="17.25" customHeight="1"/>
    <row r="7067" ht="17.25" customHeight="1"/>
    <row r="7068" ht="17.25" customHeight="1"/>
    <row r="7069" ht="17.25" customHeight="1"/>
    <row r="7070" ht="17.25" customHeight="1"/>
    <row r="7071" ht="17.25" customHeight="1"/>
    <row r="7072" ht="17.25" customHeight="1"/>
    <row r="7073" ht="17.25" customHeight="1"/>
    <row r="7074" ht="17.25" customHeight="1"/>
    <row r="7075" ht="17.25" customHeight="1"/>
    <row r="7076" ht="17.25" customHeight="1"/>
    <row r="7077" ht="17.25" customHeight="1"/>
    <row r="7078" ht="17.25" customHeight="1"/>
    <row r="7079" ht="17.25" customHeight="1"/>
    <row r="7080" ht="17.25" customHeight="1"/>
    <row r="7081" ht="17.25" customHeight="1"/>
    <row r="7082" ht="17.25" customHeight="1"/>
    <row r="7083" ht="17.25" customHeight="1"/>
    <row r="7084" ht="17.25" customHeight="1"/>
    <row r="7085" ht="17.25" customHeight="1"/>
    <row r="7086" ht="17.25" customHeight="1"/>
    <row r="7087" ht="17.25" customHeight="1"/>
    <row r="7088" ht="17.25" customHeight="1"/>
    <row r="7089" ht="17.25" customHeight="1"/>
    <row r="7090" ht="17.25" customHeight="1"/>
    <row r="7091" ht="17.25" customHeight="1"/>
    <row r="7092" ht="17.25" customHeight="1"/>
    <row r="7093" ht="17.25" customHeight="1"/>
    <row r="7094" ht="17.25" customHeight="1"/>
    <row r="7095" ht="17.25" customHeight="1"/>
    <row r="7096" ht="17.25" customHeight="1"/>
    <row r="7097" ht="17.25" customHeight="1"/>
    <row r="7098" ht="17.25" customHeight="1"/>
    <row r="7099" ht="17.25" customHeight="1"/>
    <row r="7100" ht="17.25" customHeight="1"/>
    <row r="7101" ht="17.25" customHeight="1"/>
    <row r="7102" ht="17.25" customHeight="1"/>
    <row r="7103" ht="17.25" customHeight="1"/>
    <row r="7104" ht="17.25" customHeight="1"/>
    <row r="7105" ht="17.25" customHeight="1"/>
    <row r="7106" ht="17.25" customHeight="1"/>
    <row r="7107" ht="17.25" customHeight="1"/>
    <row r="7108" ht="17.25" customHeight="1"/>
    <row r="7109" ht="17.25" customHeight="1"/>
    <row r="7110" ht="17.25" customHeight="1"/>
    <row r="7111" ht="17.25" customHeight="1"/>
    <row r="7112" ht="17.25" customHeight="1"/>
    <row r="7113" ht="17.25" customHeight="1"/>
    <row r="7114" ht="17.25" customHeight="1"/>
    <row r="7115" ht="17.25" customHeight="1"/>
    <row r="7116" ht="17.25" customHeight="1"/>
    <row r="7117" ht="17.25" customHeight="1"/>
    <row r="7118" ht="17.25" customHeight="1"/>
    <row r="7119" ht="17.25" customHeight="1"/>
    <row r="7120" ht="17.25" customHeight="1"/>
    <row r="7121" ht="17.25" customHeight="1"/>
    <row r="7122" ht="17.25" customHeight="1"/>
    <row r="7123" ht="17.25" customHeight="1"/>
    <row r="7124" ht="17.25" customHeight="1"/>
    <row r="7125" ht="17.25" customHeight="1"/>
    <row r="7126" ht="17.25" customHeight="1"/>
    <row r="7127" ht="17.25" customHeight="1"/>
    <row r="7128" ht="17.25" customHeight="1"/>
    <row r="7129" ht="17.25" customHeight="1"/>
    <row r="7130" ht="17.25" customHeight="1"/>
    <row r="7131" ht="17.25" customHeight="1"/>
    <row r="7132" ht="17.25" customHeight="1"/>
    <row r="7133" ht="17.25" customHeight="1"/>
    <row r="7134" ht="17.25" customHeight="1"/>
    <row r="7135" ht="17.25" customHeight="1"/>
    <row r="7136" ht="17.25" customHeight="1"/>
    <row r="7137" ht="17.25" customHeight="1"/>
    <row r="7138" ht="17.25" customHeight="1"/>
    <row r="7139" ht="17.25" customHeight="1"/>
    <row r="7140" ht="17.25" customHeight="1"/>
    <row r="7141" ht="17.25" customHeight="1"/>
    <row r="7142" ht="17.25" customHeight="1"/>
    <row r="7143" ht="17.25" customHeight="1"/>
    <row r="7144" ht="17.25" customHeight="1"/>
    <row r="7145" ht="17.25" customHeight="1"/>
    <row r="7146" ht="17.25" customHeight="1"/>
    <row r="7147" ht="17.25" customHeight="1"/>
    <row r="7148" ht="17.25" customHeight="1"/>
    <row r="7149" ht="17.25" customHeight="1"/>
    <row r="7150" ht="17.25" customHeight="1"/>
    <row r="7151" ht="17.25" customHeight="1"/>
    <row r="7152" ht="17.25" customHeight="1"/>
    <row r="7153" ht="17.25" customHeight="1"/>
    <row r="7154" ht="17.25" customHeight="1"/>
    <row r="7155" ht="17.25" customHeight="1"/>
    <row r="7156" ht="17.25" customHeight="1"/>
    <row r="7157" ht="17.25" customHeight="1"/>
    <row r="7158" ht="17.25" customHeight="1"/>
    <row r="7159" ht="17.25" customHeight="1"/>
    <row r="7160" ht="17.25" customHeight="1"/>
    <row r="7161" ht="17.25" customHeight="1"/>
    <row r="7162" ht="17.25" customHeight="1"/>
    <row r="7163" ht="17.25" customHeight="1"/>
    <row r="7164" ht="17.25" customHeight="1"/>
    <row r="7165" ht="17.25" customHeight="1"/>
    <row r="7166" ht="17.25" customHeight="1"/>
    <row r="7167" ht="17.25" customHeight="1"/>
    <row r="7168" ht="17.25" customHeight="1"/>
    <row r="7169" ht="17.25" customHeight="1"/>
    <row r="7170" ht="17.25" customHeight="1"/>
    <row r="7171" ht="17.25" customHeight="1"/>
    <row r="7172" ht="17.25" customHeight="1"/>
    <row r="7173" ht="17.25" customHeight="1"/>
    <row r="7174" ht="17.25" customHeight="1"/>
    <row r="7175" ht="17.25" customHeight="1"/>
    <row r="7176" ht="17.25" customHeight="1"/>
    <row r="7177" ht="17.25" customHeight="1"/>
    <row r="7178" ht="17.25" customHeight="1"/>
    <row r="7179" ht="17.25" customHeight="1"/>
    <row r="7180" ht="17.25" customHeight="1"/>
    <row r="7181" ht="17.25" customHeight="1"/>
    <row r="7182" ht="17.25" customHeight="1"/>
    <row r="7183" ht="17.25" customHeight="1"/>
    <row r="7184" ht="17.25" customHeight="1"/>
    <row r="7185" ht="17.25" customHeight="1"/>
    <row r="7186" ht="17.25" customHeight="1"/>
    <row r="7187" ht="17.25" customHeight="1"/>
    <row r="7188" ht="17.25" customHeight="1"/>
    <row r="7189" ht="17.25" customHeight="1"/>
    <row r="7190" ht="17.25" customHeight="1"/>
    <row r="7191" ht="17.25" customHeight="1"/>
    <row r="7192" ht="17.25" customHeight="1"/>
    <row r="7193" ht="17.25" customHeight="1"/>
    <row r="7194" ht="17.25" customHeight="1"/>
    <row r="7195" ht="17.25" customHeight="1"/>
    <row r="7196" ht="17.25" customHeight="1"/>
    <row r="7197" ht="17.25" customHeight="1"/>
    <row r="7198" ht="17.25" customHeight="1"/>
    <row r="7199" ht="17.25" customHeight="1"/>
    <row r="7200" ht="17.25" customHeight="1"/>
    <row r="7201" ht="17.25" customHeight="1"/>
    <row r="7202" ht="17.25" customHeight="1"/>
    <row r="7203" ht="17.25" customHeight="1"/>
    <row r="7204" ht="17.25" customHeight="1"/>
    <row r="7205" ht="17.25" customHeight="1"/>
    <row r="7206" ht="17.25" customHeight="1"/>
    <row r="7207" ht="17.25" customHeight="1"/>
    <row r="7208" ht="17.25" customHeight="1"/>
    <row r="7209" ht="17.25" customHeight="1"/>
    <row r="7210" ht="17.25" customHeight="1"/>
    <row r="7211" ht="17.25" customHeight="1"/>
    <row r="7212" ht="17.25" customHeight="1"/>
    <row r="7213" ht="17.25" customHeight="1"/>
    <row r="7214" ht="17.25" customHeight="1"/>
    <row r="7215" ht="17.25" customHeight="1"/>
    <row r="7216" ht="17.25" customHeight="1"/>
    <row r="7217" ht="17.25" customHeight="1"/>
    <row r="7218" ht="17.25" customHeight="1"/>
    <row r="7219" ht="17.25" customHeight="1"/>
    <row r="7220" ht="17.25" customHeight="1"/>
    <row r="7221" ht="17.25" customHeight="1"/>
    <row r="7222" ht="17.25" customHeight="1"/>
    <row r="7223" ht="17.25" customHeight="1"/>
    <row r="7224" ht="17.25" customHeight="1"/>
    <row r="7225" ht="17.25" customHeight="1"/>
    <row r="7226" ht="17.25" customHeight="1"/>
    <row r="7227" ht="17.25" customHeight="1"/>
    <row r="7228" ht="17.25" customHeight="1"/>
    <row r="7229" ht="17.25" customHeight="1"/>
    <row r="7230" ht="17.25" customHeight="1"/>
    <row r="7231" ht="17.25" customHeight="1"/>
    <row r="7232" ht="17.25" customHeight="1"/>
    <row r="7233" ht="17.25" customHeight="1"/>
    <row r="7234" ht="17.25" customHeight="1"/>
    <row r="7235" ht="17.25" customHeight="1"/>
    <row r="7236" ht="17.25" customHeight="1"/>
    <row r="7237" ht="17.25" customHeight="1"/>
    <row r="7238" ht="17.25" customHeight="1"/>
    <row r="7239" ht="17.25" customHeight="1"/>
    <row r="7240" ht="17.25" customHeight="1"/>
    <row r="7241" ht="17.25" customHeight="1"/>
    <row r="7242" ht="17.25" customHeight="1"/>
    <row r="7243" ht="17.25" customHeight="1"/>
    <row r="7244" ht="17.25" customHeight="1"/>
    <row r="7245" ht="17.25" customHeight="1"/>
    <row r="7246" ht="17.25" customHeight="1"/>
    <row r="7247" ht="17.25" customHeight="1"/>
    <row r="7248" ht="17.25" customHeight="1"/>
    <row r="7249" ht="17.25" customHeight="1"/>
    <row r="7250" ht="17.25" customHeight="1"/>
    <row r="7251" ht="17.25" customHeight="1"/>
    <row r="7252" ht="17.25" customHeight="1"/>
    <row r="7253" ht="17.25" customHeight="1"/>
    <row r="7254" ht="17.25" customHeight="1"/>
    <row r="7255" ht="17.25" customHeight="1"/>
    <row r="7256" ht="17.25" customHeight="1"/>
    <row r="7257" ht="17.25" customHeight="1"/>
    <row r="7258" ht="17.25" customHeight="1"/>
    <row r="7259" ht="17.25" customHeight="1"/>
    <row r="7260" ht="17.25" customHeight="1"/>
    <row r="7261" ht="17.25" customHeight="1"/>
    <row r="7262" ht="17.25" customHeight="1"/>
    <row r="7263" ht="17.25" customHeight="1"/>
    <row r="7264" ht="17.25" customHeight="1"/>
    <row r="7265" ht="17.25" customHeight="1"/>
    <row r="7266" ht="17.25" customHeight="1"/>
    <row r="7267" ht="17.25" customHeight="1"/>
    <row r="7268" ht="17.25" customHeight="1"/>
    <row r="7269" ht="17.25" customHeight="1"/>
    <row r="7270" ht="17.25" customHeight="1"/>
    <row r="7271" ht="17.25" customHeight="1"/>
    <row r="7272" ht="17.25" customHeight="1"/>
    <row r="7273" ht="17.25" customHeight="1"/>
    <row r="7274" ht="17.25" customHeight="1"/>
    <row r="7275" ht="17.25" customHeight="1"/>
    <row r="7276" ht="17.25" customHeight="1"/>
    <row r="7277" ht="17.25" customHeight="1"/>
    <row r="7278" ht="17.25" customHeight="1"/>
    <row r="7279" ht="17.25" customHeight="1"/>
    <row r="7280" ht="17.25" customHeight="1"/>
    <row r="7281" ht="17.25" customHeight="1"/>
    <row r="7282" ht="17.25" customHeight="1"/>
    <row r="7283" ht="17.25" customHeight="1"/>
    <row r="7284" ht="17.25" customHeight="1"/>
    <row r="7285" ht="17.25" customHeight="1"/>
    <row r="7286" ht="17.25" customHeight="1"/>
    <row r="7287" ht="17.25" customHeight="1"/>
    <row r="7288" ht="17.25" customHeight="1"/>
    <row r="7289" ht="17.25" customHeight="1"/>
    <row r="7290" ht="17.25" customHeight="1"/>
    <row r="7291" ht="17.25" customHeight="1"/>
    <row r="7292" ht="17.25" customHeight="1"/>
    <row r="7293" ht="17.25" customHeight="1"/>
    <row r="7294" ht="17.25" customHeight="1"/>
    <row r="7295" ht="17.25" customHeight="1"/>
    <row r="7296" ht="17.25" customHeight="1"/>
    <row r="7297" ht="17.25" customHeight="1"/>
    <row r="7298" ht="17.25" customHeight="1"/>
    <row r="7299" ht="17.25" customHeight="1"/>
    <row r="7300" ht="17.25" customHeight="1"/>
    <row r="7301" ht="17.25" customHeight="1"/>
    <row r="7302" ht="17.25" customHeight="1"/>
    <row r="7303" ht="17.25" customHeight="1"/>
    <row r="7304" ht="17.25" customHeight="1"/>
    <row r="7305" ht="17.25" customHeight="1"/>
    <row r="7306" ht="17.25" customHeight="1"/>
    <row r="7307" ht="17.25" customHeight="1"/>
    <row r="7308" ht="17.25" customHeight="1"/>
    <row r="7309" ht="17.25" customHeight="1"/>
    <row r="7310" ht="17.25" customHeight="1"/>
    <row r="7311" ht="17.25" customHeight="1"/>
    <row r="7312" ht="17.25" customHeight="1"/>
    <row r="7313" ht="17.25" customHeight="1"/>
    <row r="7314" ht="17.25" customHeight="1"/>
    <row r="7315" ht="17.25" customHeight="1"/>
    <row r="7316" ht="17.25" customHeight="1"/>
    <row r="7317" ht="17.25" customHeight="1"/>
    <row r="7318" ht="17.25" customHeight="1"/>
    <row r="7319" ht="17.25" customHeight="1"/>
    <row r="7320" ht="17.25" customHeight="1"/>
    <row r="7321" ht="17.25" customHeight="1"/>
    <row r="7322" ht="17.25" customHeight="1"/>
    <row r="7323" ht="17.25" customHeight="1"/>
    <row r="7324" ht="17.25" customHeight="1"/>
    <row r="7325" ht="17.25" customHeight="1"/>
    <row r="7326" ht="17.25" customHeight="1"/>
    <row r="7327" ht="17.25" customHeight="1"/>
    <row r="7328" ht="17.25" customHeight="1"/>
    <row r="7329" ht="17.25" customHeight="1"/>
    <row r="7330" ht="17.25" customHeight="1"/>
    <row r="7331" ht="17.25" customHeight="1"/>
    <row r="7332" ht="17.25" customHeight="1"/>
    <row r="7333" ht="17.25" customHeight="1"/>
    <row r="7334" ht="17.25" customHeight="1"/>
    <row r="7335" ht="17.25" customHeight="1"/>
    <row r="7336" ht="17.25" customHeight="1"/>
    <row r="7337" ht="17.25" customHeight="1"/>
    <row r="7338" ht="17.25" customHeight="1"/>
    <row r="7339" ht="17.25" customHeight="1"/>
    <row r="7340" ht="17.25" customHeight="1"/>
    <row r="7341" ht="17.25" customHeight="1"/>
    <row r="7342" ht="17.25" customHeight="1"/>
    <row r="7343" ht="17.25" customHeight="1"/>
    <row r="7344" ht="17.25" customHeight="1"/>
    <row r="7345" ht="17.25" customHeight="1"/>
    <row r="7346" ht="17.25" customHeight="1"/>
    <row r="7347" ht="17.25" customHeight="1"/>
    <row r="7348" ht="17.25" customHeight="1"/>
    <row r="7349" ht="17.25" customHeight="1"/>
    <row r="7350" ht="17.25" customHeight="1"/>
    <row r="7351" ht="17.25" customHeight="1"/>
    <row r="7352" ht="17.25" customHeight="1"/>
    <row r="7353" ht="17.25" customHeight="1"/>
    <row r="7354" ht="17.25" customHeight="1"/>
    <row r="7355" ht="17.25" customHeight="1"/>
    <row r="7356" ht="17.25" customHeight="1"/>
    <row r="7357" ht="17.25" customHeight="1"/>
    <row r="7358" ht="17.25" customHeight="1"/>
    <row r="7359" ht="17.25" customHeight="1"/>
    <row r="7360" ht="17.25" customHeight="1"/>
    <row r="7361" ht="17.25" customHeight="1"/>
    <row r="7362" ht="17.25" customHeight="1"/>
    <row r="7363" ht="17.25" customHeight="1"/>
    <row r="7364" ht="17.25" customHeight="1"/>
    <row r="7365" ht="17.25" customHeight="1"/>
    <row r="7366" ht="17.25" customHeight="1"/>
    <row r="7367" ht="17.25" customHeight="1"/>
    <row r="7368" ht="17.25" customHeight="1"/>
    <row r="7369" ht="17.25" customHeight="1"/>
    <row r="7370" ht="17.25" customHeight="1"/>
    <row r="7371" ht="17.25" customHeight="1"/>
    <row r="7372" ht="17.25" customHeight="1"/>
    <row r="7373" ht="17.25" customHeight="1"/>
    <row r="7374" ht="17.25" customHeight="1"/>
    <row r="7375" ht="17.25" customHeight="1"/>
    <row r="7376" ht="17.25" customHeight="1"/>
    <row r="7377" ht="17.25" customHeight="1"/>
    <row r="7378" ht="17.25" customHeight="1"/>
    <row r="7379" ht="17.25" customHeight="1"/>
    <row r="7380" ht="17.25" customHeight="1"/>
    <row r="7381" ht="17.25" customHeight="1"/>
    <row r="7382" ht="17.25" customHeight="1"/>
    <row r="7383" ht="17.25" customHeight="1"/>
    <row r="7384" ht="17.25" customHeight="1"/>
    <row r="7385" ht="17.25" customHeight="1"/>
    <row r="7386" ht="17.25" customHeight="1"/>
    <row r="7387" ht="17.25" customHeight="1"/>
    <row r="7388" ht="17.25" customHeight="1"/>
    <row r="7389" ht="17.25" customHeight="1"/>
    <row r="7390" ht="17.25" customHeight="1"/>
    <row r="7391" ht="17.25" customHeight="1"/>
    <row r="7392" ht="17.25" customHeight="1"/>
    <row r="7393" ht="17.25" customHeight="1"/>
    <row r="7394" ht="17.25" customHeight="1"/>
    <row r="7395" ht="17.25" customHeight="1"/>
    <row r="7396" ht="17.25" customHeight="1"/>
    <row r="7397" ht="17.25" customHeight="1"/>
    <row r="7398" ht="17.25" customHeight="1"/>
    <row r="7399" ht="17.25" customHeight="1"/>
    <row r="7400" ht="17.25" customHeight="1"/>
    <row r="7401" ht="17.25" customHeight="1"/>
    <row r="7402" ht="17.25" customHeight="1"/>
    <row r="7403" ht="17.25" customHeight="1"/>
    <row r="7404" ht="17.25" customHeight="1"/>
    <row r="7405" ht="17.25" customHeight="1"/>
    <row r="7406" ht="17.25" customHeight="1"/>
    <row r="7407" ht="17.25" customHeight="1"/>
    <row r="7408" ht="17.25" customHeight="1"/>
    <row r="7409" ht="17.25" customHeight="1"/>
    <row r="7410" ht="17.25" customHeight="1"/>
    <row r="7411" ht="17.25" customHeight="1"/>
    <row r="7412" ht="17.25" customHeight="1"/>
    <row r="7413" ht="17.25" customHeight="1"/>
    <row r="7414" ht="17.25" customHeight="1"/>
    <row r="7415" ht="17.25" customHeight="1"/>
    <row r="7416" ht="17.25" customHeight="1"/>
    <row r="7417" ht="17.25" customHeight="1"/>
    <row r="7418" ht="17.25" customHeight="1"/>
    <row r="7419" ht="17.25" customHeight="1"/>
    <row r="7420" ht="17.25" customHeight="1"/>
    <row r="7421" ht="17.25" customHeight="1"/>
    <row r="7422" ht="17.25" customHeight="1"/>
    <row r="7423" ht="17.25" customHeight="1"/>
    <row r="7424" ht="17.25" customHeight="1"/>
    <row r="7425" ht="17.25" customHeight="1"/>
    <row r="7426" ht="17.25" customHeight="1"/>
    <row r="7427" ht="17.25" customHeight="1"/>
    <row r="7428" ht="17.25" customHeight="1"/>
    <row r="7429" ht="17.25" customHeight="1"/>
    <row r="7430" ht="17.25" customHeight="1"/>
    <row r="7431" ht="17.25" customHeight="1"/>
    <row r="7432" ht="17.25" customHeight="1"/>
    <row r="7433" ht="17.25" customHeight="1"/>
    <row r="7434" ht="17.25" customHeight="1"/>
    <row r="7435" ht="17.25" customHeight="1"/>
    <row r="7436" ht="17.25" customHeight="1"/>
    <row r="7437" ht="17.25" customHeight="1"/>
    <row r="7438" ht="17.25" customHeight="1"/>
    <row r="7439" ht="17.25" customHeight="1"/>
    <row r="7440" ht="17.25" customHeight="1"/>
    <row r="7441" ht="17.25" customHeight="1"/>
    <row r="7442" ht="17.25" customHeight="1"/>
    <row r="7443" ht="17.25" customHeight="1"/>
    <row r="7444" ht="17.25" customHeight="1"/>
    <row r="7445" ht="17.25" customHeight="1"/>
    <row r="7446" ht="17.25" customHeight="1"/>
    <row r="7447" ht="17.25" customHeight="1"/>
    <row r="7448" ht="17.25" customHeight="1"/>
    <row r="7449" ht="17.25" customHeight="1"/>
    <row r="7450" ht="17.25" customHeight="1"/>
    <row r="7451" ht="17.25" customHeight="1"/>
    <row r="7452" ht="17.25" customHeight="1"/>
    <row r="7453" ht="17.25" customHeight="1"/>
    <row r="7454" ht="17.25" customHeight="1"/>
    <row r="7455" ht="17.25" customHeight="1"/>
    <row r="7456" ht="17.25" customHeight="1"/>
    <row r="7457" ht="17.25" customHeight="1"/>
    <row r="7458" ht="17.25" customHeight="1"/>
    <row r="7459" ht="17.25" customHeight="1"/>
    <row r="7460" ht="17.25" customHeight="1"/>
    <row r="7461" ht="17.25" customHeight="1"/>
    <row r="7462" ht="17.25" customHeight="1"/>
    <row r="7463" ht="17.25" customHeight="1"/>
    <row r="7464" ht="17.25" customHeight="1"/>
    <row r="7465" ht="17.25" customHeight="1"/>
    <row r="7466" ht="17.25" customHeight="1"/>
    <row r="7467" ht="17.25" customHeight="1"/>
    <row r="7468" ht="17.25" customHeight="1"/>
    <row r="7469" ht="17.25" customHeight="1"/>
    <row r="7470" ht="17.25" customHeight="1"/>
    <row r="7471" ht="17.25" customHeight="1"/>
    <row r="7472" ht="17.25" customHeight="1"/>
    <row r="7473" ht="17.25" customHeight="1"/>
    <row r="7474" ht="17.25" customHeight="1"/>
    <row r="7475" ht="17.25" customHeight="1"/>
    <row r="7476" ht="17.25" customHeight="1"/>
    <row r="7477" ht="17.25" customHeight="1"/>
    <row r="7478" ht="17.25" customHeight="1"/>
    <row r="7479" ht="17.25" customHeight="1"/>
    <row r="7480" ht="17.25" customHeight="1"/>
    <row r="7481" ht="17.25" customHeight="1"/>
    <row r="7482" ht="17.25" customHeight="1"/>
    <row r="7483" ht="17.25" customHeight="1"/>
    <row r="7484" ht="17.25" customHeight="1"/>
    <row r="7485" ht="17.25" customHeight="1"/>
    <row r="7486" ht="17.25" customHeight="1"/>
    <row r="7487" ht="17.25" customHeight="1"/>
    <row r="7488" ht="17.25" customHeight="1"/>
    <row r="7489" ht="17.25" customHeight="1"/>
    <row r="7490" ht="17.25" customHeight="1"/>
    <row r="7491" ht="17.25" customHeight="1"/>
    <row r="7492" ht="17.25" customHeight="1"/>
    <row r="7493" ht="17.25" customHeight="1"/>
    <row r="7494" ht="17.25" customHeight="1"/>
    <row r="7495" ht="17.25" customHeight="1"/>
    <row r="7496" ht="17.25" customHeight="1"/>
    <row r="7497" ht="17.25" customHeight="1"/>
    <row r="7498" ht="17.25" customHeight="1"/>
    <row r="7499" ht="17.25" customHeight="1"/>
    <row r="7500" ht="17.25" customHeight="1"/>
    <row r="7501" ht="17.25" customHeight="1"/>
    <row r="7502" ht="17.25" customHeight="1"/>
    <row r="7503" ht="17.25" customHeight="1"/>
    <row r="7504" ht="17.25" customHeight="1"/>
    <row r="7505" ht="17.25" customHeight="1"/>
    <row r="7506" ht="17.25" customHeight="1"/>
    <row r="7507" ht="17.25" customHeight="1"/>
    <row r="7508" ht="17.25" customHeight="1"/>
    <row r="7509" ht="17.25" customHeight="1"/>
    <row r="7510" ht="17.25" customHeight="1"/>
    <row r="7511" ht="17.25" customHeight="1"/>
    <row r="7512" ht="17.25" customHeight="1"/>
    <row r="7513" ht="17.25" customHeight="1"/>
    <row r="7514" ht="17.25" customHeight="1"/>
    <row r="7515" ht="17.25" customHeight="1"/>
    <row r="7516" ht="17.25" customHeight="1"/>
    <row r="7517" ht="17.25" customHeight="1"/>
    <row r="7518" ht="17.25" customHeight="1"/>
    <row r="7519" ht="17.25" customHeight="1"/>
    <row r="7520" ht="17.25" customHeight="1"/>
    <row r="7521" ht="17.25" customHeight="1"/>
    <row r="7522" ht="17.25" customHeight="1"/>
    <row r="7523" ht="17.25" customHeight="1"/>
    <row r="7524" ht="17.25" customHeight="1"/>
    <row r="7525" ht="17.25" customHeight="1"/>
    <row r="7526" ht="17.25" customHeight="1"/>
    <row r="7527" ht="17.25" customHeight="1"/>
    <row r="7528" ht="17.25" customHeight="1"/>
    <row r="7529" ht="17.25" customHeight="1"/>
    <row r="7530" ht="17.25" customHeight="1"/>
    <row r="7531" ht="17.25" customHeight="1"/>
    <row r="7532" ht="17.25" customHeight="1"/>
    <row r="7533" ht="17.25" customHeight="1"/>
    <row r="7534" ht="17.25" customHeight="1"/>
    <row r="7535" ht="17.25" customHeight="1"/>
    <row r="7536" ht="17.25" customHeight="1"/>
    <row r="7537" ht="17.25" customHeight="1"/>
    <row r="7538" ht="17.25" customHeight="1"/>
    <row r="7539" ht="17.25" customHeight="1"/>
    <row r="7540" ht="17.25" customHeight="1"/>
    <row r="7541" ht="17.25" customHeight="1"/>
    <row r="7542" ht="17.25" customHeight="1"/>
    <row r="7543" ht="17.25" customHeight="1"/>
    <row r="7544" ht="17.25" customHeight="1"/>
    <row r="7545" ht="17.25" customHeight="1"/>
    <row r="7546" ht="17.25" customHeight="1"/>
    <row r="7547" ht="17.25" customHeight="1"/>
    <row r="7548" ht="17.25" customHeight="1"/>
    <row r="7549" ht="17.25" customHeight="1"/>
    <row r="7550" ht="17.25" customHeight="1"/>
    <row r="7551" ht="17.25" customHeight="1"/>
    <row r="7552" ht="17.25" customHeight="1"/>
    <row r="7553" ht="17.25" customHeight="1"/>
    <row r="7554" ht="17.25" customHeight="1"/>
    <row r="7555" ht="17.25" customHeight="1"/>
    <row r="7556" ht="17.25" customHeight="1"/>
    <row r="7557" ht="17.25" customHeight="1"/>
    <row r="7558" ht="17.25" customHeight="1"/>
    <row r="7559" ht="17.25" customHeight="1"/>
    <row r="7560" ht="17.25" customHeight="1"/>
    <row r="7561" ht="17.25" customHeight="1"/>
    <row r="7562" ht="17.25" customHeight="1"/>
    <row r="7563" ht="17.25" customHeight="1"/>
    <row r="7564" ht="17.25" customHeight="1"/>
    <row r="7565" ht="17.25" customHeight="1"/>
    <row r="7566" ht="17.25" customHeight="1"/>
    <row r="7567" ht="17.25" customHeight="1"/>
    <row r="7568" ht="17.25" customHeight="1"/>
    <row r="7569" ht="17.25" customHeight="1"/>
    <row r="7570" ht="17.25" customHeight="1"/>
    <row r="7571" ht="17.25" customHeight="1"/>
    <row r="7572" ht="17.25" customHeight="1"/>
    <row r="7573" ht="17.25" customHeight="1"/>
    <row r="7574" ht="17.25" customHeight="1"/>
    <row r="7575" ht="17.25" customHeight="1"/>
    <row r="7576" ht="17.25" customHeight="1"/>
    <row r="7577" ht="17.25" customHeight="1"/>
    <row r="7578" ht="17.25" customHeight="1"/>
    <row r="7579" ht="17.25" customHeight="1"/>
    <row r="7580" ht="17.25" customHeight="1"/>
    <row r="7581" ht="17.25" customHeight="1"/>
    <row r="7582" ht="17.25" customHeight="1"/>
    <row r="7583" ht="17.25" customHeight="1"/>
    <row r="7584" ht="17.25" customHeight="1"/>
    <row r="7585" ht="17.25" customHeight="1"/>
    <row r="7586" ht="17.25" customHeight="1"/>
    <row r="7587" ht="17.25" customHeight="1"/>
    <row r="7588" ht="17.25" customHeight="1"/>
    <row r="7589" ht="17.25" customHeight="1"/>
    <row r="7590" ht="17.25" customHeight="1"/>
    <row r="7591" ht="17.25" customHeight="1"/>
    <row r="7592" ht="17.25" customHeight="1"/>
    <row r="7593" ht="17.25" customHeight="1"/>
    <row r="7594" ht="17.25" customHeight="1"/>
    <row r="7595" ht="17.25" customHeight="1"/>
    <row r="7596" ht="17.25" customHeight="1"/>
    <row r="7597" ht="17.25" customHeight="1"/>
    <row r="7598" ht="17.25" customHeight="1"/>
    <row r="7599" ht="17.25" customHeight="1"/>
    <row r="7600" ht="17.25" customHeight="1"/>
    <row r="7601" ht="17.25" customHeight="1"/>
    <row r="7602" ht="17.25" customHeight="1"/>
    <row r="7603" ht="17.25" customHeight="1"/>
    <row r="7604" ht="17.25" customHeight="1"/>
    <row r="7605" ht="17.25" customHeight="1"/>
    <row r="7606" ht="17.25" customHeight="1"/>
    <row r="7607" ht="17.25" customHeight="1"/>
    <row r="7608" ht="17.25" customHeight="1"/>
    <row r="7609" ht="17.25" customHeight="1"/>
    <row r="7610" ht="17.25" customHeight="1"/>
    <row r="7611" ht="17.25" customHeight="1"/>
    <row r="7612" ht="17.25" customHeight="1"/>
    <row r="7613" ht="17.25" customHeight="1"/>
    <row r="7614" ht="17.25" customHeight="1"/>
    <row r="7615" ht="17.25" customHeight="1"/>
    <row r="7616" ht="17.25" customHeight="1"/>
    <row r="7617" ht="17.25" customHeight="1"/>
    <row r="7618" ht="17.25" customHeight="1"/>
    <row r="7619" ht="17.25" customHeight="1"/>
    <row r="7620" ht="17.25" customHeight="1"/>
    <row r="7621" ht="17.25" customHeight="1"/>
    <row r="7622" ht="17.25" customHeight="1"/>
    <row r="7623" ht="17.25" customHeight="1"/>
    <row r="7624" ht="17.25" customHeight="1"/>
    <row r="7625" ht="17.25" customHeight="1"/>
    <row r="7626" ht="17.25" customHeight="1"/>
    <row r="7627" ht="17.25" customHeight="1"/>
    <row r="7628" ht="17.25" customHeight="1"/>
    <row r="7629" ht="17.25" customHeight="1"/>
    <row r="7630" ht="17.25" customHeight="1"/>
    <row r="7631" ht="17.25" customHeight="1"/>
    <row r="7632" ht="17.25" customHeight="1"/>
    <row r="7633" ht="17.25" customHeight="1"/>
    <row r="7634" ht="17.25" customHeight="1"/>
    <row r="7635" ht="17.25" customHeight="1"/>
    <row r="7636" ht="17.25" customHeight="1"/>
    <row r="7637" ht="17.25" customHeight="1"/>
    <row r="7638" ht="17.25" customHeight="1"/>
    <row r="7639" ht="17.25" customHeight="1"/>
    <row r="7640" ht="17.25" customHeight="1"/>
    <row r="7641" ht="17.25" customHeight="1"/>
    <row r="7642" ht="17.25" customHeight="1"/>
    <row r="7643" ht="17.25" customHeight="1"/>
    <row r="7644" ht="17.25" customHeight="1"/>
    <row r="7645" ht="17.25" customHeight="1"/>
    <row r="7646" ht="17.25" customHeight="1"/>
    <row r="7647" ht="17.25" customHeight="1"/>
    <row r="7648" ht="17.25" customHeight="1"/>
    <row r="7649" ht="17.25" customHeight="1"/>
    <row r="7650" ht="17.25" customHeight="1"/>
    <row r="7651" ht="17.25" customHeight="1"/>
    <row r="7652" ht="17.25" customHeight="1"/>
    <row r="7653" ht="17.25" customHeight="1"/>
    <row r="7654" ht="17.25" customHeight="1"/>
    <row r="7655" ht="17.25" customHeight="1"/>
    <row r="7656" ht="17.25" customHeight="1"/>
    <row r="7657" ht="17.25" customHeight="1"/>
    <row r="7658" ht="17.25" customHeight="1"/>
    <row r="7659" ht="17.25" customHeight="1"/>
    <row r="7660" ht="17.25" customHeight="1"/>
    <row r="7661" ht="17.25" customHeight="1"/>
    <row r="7662" ht="17.25" customHeight="1"/>
    <row r="7663" ht="17.25" customHeight="1"/>
    <row r="7664" ht="17.25" customHeight="1"/>
    <row r="7665" ht="17.25" customHeight="1"/>
    <row r="7666" ht="17.25" customHeight="1"/>
    <row r="7667" ht="17.25" customHeight="1"/>
    <row r="7668" ht="17.25" customHeight="1"/>
    <row r="7669" ht="17.25" customHeight="1"/>
    <row r="7670" ht="17.25" customHeight="1"/>
    <row r="7671" ht="17.25" customHeight="1"/>
    <row r="7672" ht="17.25" customHeight="1"/>
    <row r="7673" ht="17.25" customHeight="1"/>
    <row r="7674" ht="17.25" customHeight="1"/>
    <row r="7675" ht="17.25" customHeight="1"/>
    <row r="7676" ht="17.25" customHeight="1"/>
    <row r="7677" ht="17.25" customHeight="1"/>
    <row r="7678" ht="17.25" customHeight="1"/>
    <row r="7679" ht="17.25" customHeight="1"/>
    <row r="7680" ht="17.25" customHeight="1"/>
    <row r="7681" ht="17.25" customHeight="1"/>
    <row r="7682" ht="17.25" customHeight="1"/>
    <row r="7683" ht="17.25" customHeight="1"/>
    <row r="7684" ht="17.25" customHeight="1"/>
    <row r="7685" ht="17.25" customHeight="1"/>
    <row r="7686" ht="17.25" customHeight="1"/>
    <row r="7687" ht="17.25" customHeight="1"/>
    <row r="7688" ht="17.25" customHeight="1"/>
    <row r="7689" ht="17.25" customHeight="1"/>
    <row r="7690" ht="17.25" customHeight="1"/>
    <row r="7691" ht="17.25" customHeight="1"/>
    <row r="7692" ht="17.25" customHeight="1"/>
    <row r="7693" ht="17.25" customHeight="1"/>
    <row r="7694" ht="17.25" customHeight="1"/>
    <row r="7695" ht="17.25" customHeight="1"/>
    <row r="7696" ht="17.25" customHeight="1"/>
    <row r="7697" ht="17.25" customHeight="1"/>
    <row r="7698" ht="17.25" customHeight="1"/>
    <row r="7699" ht="17.25" customHeight="1"/>
    <row r="7700" ht="17.25" customHeight="1"/>
    <row r="7701" ht="17.25" customHeight="1"/>
    <row r="7702" ht="17.25" customHeight="1"/>
    <row r="7703" ht="17.25" customHeight="1"/>
    <row r="7704" ht="17.25" customHeight="1"/>
    <row r="7705" ht="17.25" customHeight="1"/>
    <row r="7706" ht="17.25" customHeight="1"/>
    <row r="7707" ht="17.25" customHeight="1"/>
    <row r="7708" ht="17.25" customHeight="1"/>
    <row r="7709" ht="17.25" customHeight="1"/>
    <row r="7710" ht="17.25" customHeight="1"/>
    <row r="7711" ht="17.25" customHeight="1"/>
    <row r="7712" ht="17.25" customHeight="1"/>
    <row r="7713" ht="17.25" customHeight="1"/>
    <row r="7714" ht="17.25" customHeight="1"/>
    <row r="7715" ht="17.25" customHeight="1"/>
    <row r="7716" ht="17.25" customHeight="1"/>
    <row r="7717" ht="17.25" customHeight="1"/>
    <row r="7718" ht="17.25" customHeight="1"/>
    <row r="7719" ht="17.25" customHeight="1"/>
    <row r="7720" ht="17.25" customHeight="1"/>
    <row r="7721" ht="17.25" customHeight="1"/>
    <row r="7722" ht="17.25" customHeight="1"/>
    <row r="7723" ht="17.25" customHeight="1"/>
    <row r="7724" ht="17.25" customHeight="1"/>
    <row r="7725" ht="17.25" customHeight="1"/>
    <row r="7726" ht="17.25" customHeight="1"/>
    <row r="7727" ht="17.25" customHeight="1"/>
    <row r="7728" ht="17.25" customHeight="1"/>
    <row r="7729" ht="17.25" customHeight="1"/>
    <row r="7730" ht="17.25" customHeight="1"/>
    <row r="7731" ht="17.25" customHeight="1"/>
    <row r="7732" ht="17.25" customHeight="1"/>
    <row r="7733" ht="17.25" customHeight="1"/>
    <row r="7734" ht="17.25" customHeight="1"/>
    <row r="7735" ht="17.25" customHeight="1"/>
    <row r="7736" ht="17.25" customHeight="1"/>
    <row r="7737" ht="17.25" customHeight="1"/>
    <row r="7738" ht="17.25" customHeight="1"/>
    <row r="7739" ht="17.25" customHeight="1"/>
    <row r="7740" ht="17.25" customHeight="1"/>
    <row r="7741" ht="17.25" customHeight="1"/>
    <row r="7742" ht="17.25" customHeight="1"/>
    <row r="7743" ht="17.25" customHeight="1"/>
    <row r="7744" ht="17.25" customHeight="1"/>
    <row r="7745" ht="17.25" customHeight="1"/>
    <row r="7746" ht="17.25" customHeight="1"/>
    <row r="7747" ht="17.25" customHeight="1"/>
    <row r="7748" ht="17.25" customHeight="1"/>
    <row r="7749" ht="17.25" customHeight="1"/>
    <row r="7750" ht="17.25" customHeight="1"/>
    <row r="7751" ht="17.25" customHeight="1"/>
    <row r="7752" ht="17.25" customHeight="1"/>
    <row r="7753" ht="17.25" customHeight="1"/>
    <row r="7754" ht="17.25" customHeight="1"/>
    <row r="7755" ht="17.25" customHeight="1"/>
    <row r="7756" ht="17.25" customHeight="1"/>
    <row r="7757" ht="17.25" customHeight="1"/>
    <row r="7758" ht="17.25" customHeight="1"/>
    <row r="7759" ht="17.25" customHeight="1"/>
    <row r="7760" ht="17.25" customHeight="1"/>
    <row r="7761" ht="17.25" customHeight="1"/>
    <row r="7762" ht="17.25" customHeight="1"/>
    <row r="7763" ht="17.25" customHeight="1"/>
    <row r="7764" ht="17.25" customHeight="1"/>
    <row r="7765" ht="17.25" customHeight="1"/>
    <row r="7766" ht="17.25" customHeight="1"/>
    <row r="7767" ht="17.25" customHeight="1"/>
    <row r="7768" ht="17.25" customHeight="1"/>
    <row r="7769" ht="17.25" customHeight="1"/>
    <row r="7770" ht="17.25" customHeight="1"/>
    <row r="7771" ht="17.25" customHeight="1"/>
    <row r="7772" ht="17.25" customHeight="1"/>
    <row r="7773" ht="17.25" customHeight="1"/>
    <row r="7774" ht="17.25" customHeight="1"/>
    <row r="7775" ht="17.25" customHeight="1"/>
    <row r="7776" ht="17.25" customHeight="1"/>
    <row r="7777" ht="17.25" customHeight="1"/>
    <row r="7778" ht="17.25" customHeight="1"/>
    <row r="7779" ht="17.25" customHeight="1"/>
    <row r="7780" ht="17.25" customHeight="1"/>
    <row r="7781" ht="17.25" customHeight="1"/>
    <row r="7782" ht="17.25" customHeight="1"/>
    <row r="7783" ht="17.25" customHeight="1"/>
    <row r="7784" ht="17.25" customHeight="1"/>
    <row r="7785" ht="17.25" customHeight="1"/>
    <row r="7786" ht="17.25" customHeight="1"/>
    <row r="7787" ht="17.25" customHeight="1"/>
    <row r="7788" ht="17.25" customHeight="1"/>
    <row r="7789" ht="17.25" customHeight="1"/>
    <row r="7790" ht="17.25" customHeight="1"/>
    <row r="7791" ht="17.25" customHeight="1"/>
    <row r="7792" ht="17.25" customHeight="1"/>
    <row r="7793" ht="17.25" customHeight="1"/>
    <row r="7794" ht="17.25" customHeight="1"/>
    <row r="7795" ht="17.25" customHeight="1"/>
    <row r="7796" ht="17.25" customHeight="1"/>
    <row r="7797" ht="17.25" customHeight="1"/>
    <row r="7798" ht="17.25" customHeight="1"/>
    <row r="7799" ht="17.25" customHeight="1"/>
    <row r="7800" ht="17.25" customHeight="1"/>
    <row r="7801" ht="17.25" customHeight="1"/>
    <row r="7802" ht="17.25" customHeight="1"/>
    <row r="7803" ht="17.25" customHeight="1"/>
    <row r="7804" ht="17.25" customHeight="1"/>
    <row r="7805" ht="17.25" customHeight="1"/>
    <row r="7806" ht="17.25" customHeight="1"/>
    <row r="7807" ht="17.25" customHeight="1"/>
    <row r="7808" ht="17.25" customHeight="1"/>
    <row r="7809" ht="17.25" customHeight="1"/>
    <row r="7810" ht="17.25" customHeight="1"/>
    <row r="7811" ht="17.25" customHeight="1"/>
    <row r="7812" ht="17.25" customHeight="1"/>
    <row r="7813" ht="17.25" customHeight="1"/>
    <row r="7814" ht="17.25" customHeight="1"/>
    <row r="7815" ht="17.25" customHeight="1"/>
    <row r="7816" ht="17.25" customHeight="1"/>
    <row r="7817" ht="17.25" customHeight="1"/>
    <row r="7818" ht="17.25" customHeight="1"/>
    <row r="7819" ht="17.25" customHeight="1"/>
    <row r="7820" ht="17.25" customHeight="1"/>
    <row r="7821" ht="17.25" customHeight="1"/>
    <row r="7822" ht="17.25" customHeight="1"/>
    <row r="7823" ht="17.25" customHeight="1"/>
    <row r="7824" ht="17.25" customHeight="1"/>
    <row r="7825" ht="17.25" customHeight="1"/>
    <row r="7826" ht="17.25" customHeight="1"/>
    <row r="7827" ht="17.25" customHeight="1"/>
    <row r="7828" ht="17.25" customHeight="1"/>
    <row r="7829" ht="17.25" customHeight="1"/>
    <row r="7830" ht="17.25" customHeight="1"/>
    <row r="7831" ht="17.25" customHeight="1"/>
    <row r="7832" ht="17.25" customHeight="1"/>
    <row r="7833" ht="17.25" customHeight="1"/>
    <row r="7834" ht="17.25" customHeight="1"/>
    <row r="7835" ht="17.25" customHeight="1"/>
    <row r="7836" ht="17.25" customHeight="1"/>
    <row r="7837" ht="17.25" customHeight="1"/>
    <row r="7838" ht="17.25" customHeight="1"/>
    <row r="7839" ht="17.25" customHeight="1"/>
    <row r="7840" ht="17.25" customHeight="1"/>
    <row r="7841" ht="17.25" customHeight="1"/>
    <row r="7842" ht="17.25" customHeight="1"/>
    <row r="7843" ht="17.25" customHeight="1"/>
    <row r="7844" ht="17.25" customHeight="1"/>
    <row r="7845" ht="17.25" customHeight="1"/>
    <row r="7846" ht="17.25" customHeight="1"/>
    <row r="7847" ht="17.25" customHeight="1"/>
    <row r="7848" ht="17.25" customHeight="1"/>
    <row r="7849" ht="17.25" customHeight="1"/>
    <row r="7850" ht="17.25" customHeight="1"/>
    <row r="7851" ht="17.25" customHeight="1"/>
    <row r="7852" ht="17.25" customHeight="1"/>
    <row r="7853" ht="17.25" customHeight="1"/>
    <row r="7854" ht="17.25" customHeight="1"/>
    <row r="7855" ht="17.25" customHeight="1"/>
    <row r="7856" ht="17.25" customHeight="1"/>
    <row r="7857" ht="17.25" customHeight="1"/>
    <row r="7858" ht="17.25" customHeight="1"/>
    <row r="7859" ht="17.25" customHeight="1"/>
    <row r="7860" ht="17.25" customHeight="1"/>
    <row r="7861" ht="17.25" customHeight="1"/>
    <row r="7862" ht="17.25" customHeight="1"/>
    <row r="7863" ht="17.25" customHeight="1"/>
    <row r="7864" ht="17.25" customHeight="1"/>
    <row r="7865" ht="17.25" customHeight="1"/>
    <row r="7866" ht="17.25" customHeight="1"/>
    <row r="7867" ht="17.25" customHeight="1"/>
    <row r="7868" ht="17.25" customHeight="1"/>
    <row r="7869" ht="17.25" customHeight="1"/>
    <row r="7870" ht="17.25" customHeight="1"/>
    <row r="7871" ht="17.25" customHeight="1"/>
    <row r="7872" ht="17.25" customHeight="1"/>
    <row r="7873" ht="17.25" customHeight="1"/>
    <row r="7874" ht="17.25" customHeight="1"/>
    <row r="7875" ht="17.25" customHeight="1"/>
    <row r="7876" ht="17.25" customHeight="1"/>
    <row r="7877" ht="17.25" customHeight="1"/>
    <row r="7878" ht="17.25" customHeight="1"/>
    <row r="7879" ht="17.25" customHeight="1"/>
    <row r="7880" ht="17.25" customHeight="1"/>
    <row r="7881" ht="17.25" customHeight="1"/>
    <row r="7882" ht="17.25" customHeight="1"/>
    <row r="7883" ht="17.25" customHeight="1"/>
    <row r="7884" ht="17.25" customHeight="1"/>
    <row r="7885" ht="17.25" customHeight="1"/>
    <row r="7886" ht="17.25" customHeight="1"/>
    <row r="7887" ht="17.25" customHeight="1"/>
    <row r="7888" ht="17.25" customHeight="1"/>
    <row r="7889" ht="17.25" customHeight="1"/>
    <row r="7890" ht="17.25" customHeight="1"/>
    <row r="7891" ht="17.25" customHeight="1"/>
    <row r="7892" ht="17.25" customHeight="1"/>
    <row r="7893" ht="17.25" customHeight="1"/>
    <row r="7894" ht="17.25" customHeight="1"/>
    <row r="7895" ht="17.25" customHeight="1"/>
    <row r="7896" ht="17.25" customHeight="1"/>
    <row r="7897" ht="17.25" customHeight="1"/>
    <row r="7898" ht="17.25" customHeight="1"/>
    <row r="7899" ht="17.25" customHeight="1"/>
    <row r="7900" ht="17.25" customHeight="1"/>
    <row r="7901" ht="17.25" customHeight="1"/>
    <row r="7902" ht="17.25" customHeight="1"/>
    <row r="7903" ht="17.25" customHeight="1"/>
    <row r="7904" ht="17.25" customHeight="1"/>
    <row r="7905" ht="17.25" customHeight="1"/>
    <row r="7906" ht="17.25" customHeight="1"/>
    <row r="7907" ht="17.25" customHeight="1"/>
    <row r="7908" ht="17.25" customHeight="1"/>
    <row r="7909" ht="17.25" customHeight="1"/>
    <row r="7910" ht="17.25" customHeight="1"/>
    <row r="7911" ht="17.25" customHeight="1"/>
    <row r="7912" ht="17.25" customHeight="1"/>
    <row r="7913" ht="17.25" customHeight="1"/>
    <row r="7914" ht="17.25" customHeight="1"/>
    <row r="7915" ht="17.25" customHeight="1"/>
    <row r="7916" ht="17.25" customHeight="1"/>
    <row r="7917" ht="17.25" customHeight="1"/>
    <row r="7918" ht="17.25" customHeight="1"/>
    <row r="7919" ht="17.25" customHeight="1"/>
    <row r="7920" ht="17.25" customHeight="1"/>
    <row r="7921" ht="17.25" customHeight="1"/>
    <row r="7922" ht="17.25" customHeight="1"/>
    <row r="7923" ht="17.25" customHeight="1"/>
    <row r="7924" ht="17.25" customHeight="1"/>
    <row r="7925" ht="17.25" customHeight="1"/>
    <row r="7926" ht="17.25" customHeight="1"/>
    <row r="7927" ht="17.25" customHeight="1"/>
    <row r="7928" ht="17.25" customHeight="1"/>
    <row r="7929" ht="17.25" customHeight="1"/>
    <row r="7930" ht="17.25" customHeight="1"/>
    <row r="7931" ht="17.25" customHeight="1"/>
    <row r="7932" ht="17.25" customHeight="1"/>
    <row r="7933" ht="17.25" customHeight="1"/>
    <row r="7934" ht="17.25" customHeight="1"/>
    <row r="7935" ht="17.25" customHeight="1"/>
    <row r="7936" ht="17.25" customHeight="1"/>
    <row r="7937" ht="17.25" customHeight="1"/>
    <row r="7938" ht="17.25" customHeight="1"/>
    <row r="7939" ht="17.25" customHeight="1"/>
    <row r="7940" ht="17.25" customHeight="1"/>
    <row r="7941" ht="17.25" customHeight="1"/>
    <row r="7942" ht="17.25" customHeight="1"/>
    <row r="7943" ht="17.25" customHeight="1"/>
    <row r="7944" ht="17.25" customHeight="1"/>
    <row r="7945" ht="17.25" customHeight="1"/>
    <row r="7946" ht="17.25" customHeight="1"/>
    <row r="7947" ht="17.25" customHeight="1"/>
    <row r="7948" ht="17.25" customHeight="1"/>
    <row r="7949" ht="17.25" customHeight="1"/>
    <row r="7950" ht="17.25" customHeight="1"/>
    <row r="7951" ht="17.25" customHeight="1"/>
    <row r="7952" ht="17.25" customHeight="1"/>
    <row r="7953" ht="17.25" customHeight="1"/>
    <row r="7954" ht="17.25" customHeight="1"/>
    <row r="7955" ht="17.25" customHeight="1"/>
    <row r="7956" ht="17.25" customHeight="1"/>
    <row r="7957" ht="17.25" customHeight="1"/>
    <row r="7958" ht="17.25" customHeight="1"/>
    <row r="7959" ht="17.25" customHeight="1"/>
    <row r="7960" ht="17.25" customHeight="1"/>
    <row r="7961" ht="17.25" customHeight="1"/>
    <row r="7962" ht="17.25" customHeight="1"/>
    <row r="7963" ht="17.25" customHeight="1"/>
    <row r="7964" ht="17.25" customHeight="1"/>
    <row r="7965" ht="17.25" customHeight="1"/>
    <row r="7966" ht="17.25" customHeight="1"/>
    <row r="7967" ht="17.25" customHeight="1"/>
    <row r="7968" ht="17.25" customHeight="1"/>
    <row r="7969" ht="17.25" customHeight="1"/>
    <row r="7970" ht="17.25" customHeight="1"/>
    <row r="7971" ht="17.25" customHeight="1"/>
    <row r="7972" ht="17.25" customHeight="1"/>
    <row r="7973" ht="17.25" customHeight="1"/>
    <row r="7974" ht="17.25" customHeight="1"/>
    <row r="7975" ht="17.25" customHeight="1"/>
    <row r="7976" ht="17.25" customHeight="1"/>
    <row r="7977" ht="17.25" customHeight="1"/>
    <row r="7978" ht="17.25" customHeight="1"/>
    <row r="7979" ht="17.25" customHeight="1"/>
    <row r="7980" ht="17.25" customHeight="1"/>
    <row r="7981" ht="17.25" customHeight="1"/>
    <row r="7982" ht="17.25" customHeight="1"/>
    <row r="7983" ht="17.25" customHeight="1"/>
    <row r="7984" ht="17.25" customHeight="1"/>
    <row r="7985" ht="17.25" customHeight="1"/>
    <row r="7986" ht="17.25" customHeight="1"/>
    <row r="7987" ht="17.25" customHeight="1"/>
    <row r="7988" ht="17.25" customHeight="1"/>
    <row r="7989" ht="17.25" customHeight="1"/>
    <row r="7990" ht="17.25" customHeight="1"/>
    <row r="7991" ht="17.25" customHeight="1"/>
    <row r="7992" ht="17.25" customHeight="1"/>
    <row r="7993" ht="17.25" customHeight="1"/>
    <row r="7994" ht="17.25" customHeight="1"/>
    <row r="7995" ht="17.25" customHeight="1"/>
    <row r="7996" ht="17.25" customHeight="1"/>
    <row r="7997" ht="17.25" customHeight="1"/>
    <row r="7998" ht="17.25" customHeight="1"/>
    <row r="7999" ht="17.25" customHeight="1"/>
    <row r="8000" ht="17.25" customHeight="1"/>
    <row r="8001" ht="17.25" customHeight="1"/>
    <row r="8002" ht="17.25" customHeight="1"/>
    <row r="8003" ht="17.25" customHeight="1"/>
    <row r="8004" ht="17.25" customHeight="1"/>
    <row r="8005" ht="17.25" customHeight="1"/>
    <row r="8006" ht="17.25" customHeight="1"/>
    <row r="8007" ht="17.25" customHeight="1"/>
    <row r="8008" ht="17.25" customHeight="1"/>
    <row r="8009" ht="17.25" customHeight="1"/>
    <row r="8010" ht="17.25" customHeight="1"/>
    <row r="8011" ht="17.25" customHeight="1"/>
    <row r="8012" ht="17.25" customHeight="1"/>
    <row r="8013" ht="17.25" customHeight="1"/>
    <row r="8014" ht="17.25" customHeight="1"/>
    <row r="8015" ht="17.25" customHeight="1"/>
    <row r="8016" ht="17.25" customHeight="1"/>
    <row r="8017" ht="17.25" customHeight="1"/>
    <row r="8018" ht="17.25" customHeight="1"/>
    <row r="8019" ht="17.25" customHeight="1"/>
    <row r="8020" ht="17.25" customHeight="1"/>
    <row r="8021" ht="17.25" customHeight="1"/>
    <row r="8022" ht="17.25" customHeight="1"/>
    <row r="8023" ht="17.25" customHeight="1"/>
    <row r="8024" ht="17.25" customHeight="1"/>
    <row r="8025" ht="17.25" customHeight="1"/>
    <row r="8026" ht="17.25" customHeight="1"/>
    <row r="8027" ht="17.25" customHeight="1"/>
    <row r="8028" ht="17.25" customHeight="1"/>
    <row r="8029" ht="17.25" customHeight="1"/>
    <row r="8030" ht="17.25" customHeight="1"/>
    <row r="8031" ht="17.25" customHeight="1"/>
    <row r="8032" ht="17.25" customHeight="1"/>
    <row r="8033" ht="17.25" customHeight="1"/>
    <row r="8034" ht="17.25" customHeight="1"/>
    <row r="8035" ht="17.25" customHeight="1"/>
    <row r="8036" ht="17.25" customHeight="1"/>
    <row r="8037" ht="17.25" customHeight="1"/>
    <row r="8038" ht="17.25" customHeight="1"/>
    <row r="8039" ht="17.25" customHeight="1"/>
    <row r="8040" ht="17.25" customHeight="1"/>
    <row r="8041" ht="17.25" customHeight="1"/>
    <row r="8042" ht="17.25" customHeight="1"/>
    <row r="8043" ht="17.25" customHeight="1"/>
    <row r="8044" ht="17.25" customHeight="1"/>
    <row r="8045" ht="17.25" customHeight="1"/>
    <row r="8046" ht="17.25" customHeight="1"/>
    <row r="8047" ht="17.25" customHeight="1"/>
    <row r="8048" ht="17.25" customHeight="1"/>
    <row r="8049" ht="17.25" customHeight="1"/>
    <row r="8050" ht="17.25" customHeight="1"/>
    <row r="8051" ht="17.25" customHeight="1"/>
    <row r="8052" ht="17.25" customHeight="1"/>
    <row r="8053" ht="17.25" customHeight="1"/>
    <row r="8054" ht="17.25" customHeight="1"/>
    <row r="8055" ht="17.25" customHeight="1"/>
    <row r="8056" ht="17.25" customHeight="1"/>
    <row r="8057" ht="17.25" customHeight="1"/>
    <row r="8058" ht="17.25" customHeight="1"/>
    <row r="8059" ht="17.25" customHeight="1"/>
    <row r="8060" ht="17.25" customHeight="1"/>
    <row r="8061" ht="17.25" customHeight="1"/>
    <row r="8062" ht="17.25" customHeight="1"/>
    <row r="8063" ht="17.25" customHeight="1"/>
    <row r="8064" ht="17.25" customHeight="1"/>
    <row r="8065" ht="17.25" customHeight="1"/>
    <row r="8066" ht="17.25" customHeight="1"/>
    <row r="8067" ht="17.25" customHeight="1"/>
    <row r="8068" ht="17.25" customHeight="1"/>
    <row r="8069" ht="17.25" customHeight="1"/>
    <row r="8070" ht="17.25" customHeight="1"/>
    <row r="8071" ht="17.25" customHeight="1"/>
    <row r="8072" ht="17.25" customHeight="1"/>
    <row r="8073" ht="17.25" customHeight="1"/>
    <row r="8074" ht="17.25" customHeight="1"/>
    <row r="8075" ht="17.25" customHeight="1"/>
    <row r="8076" ht="17.25" customHeight="1"/>
    <row r="8077" ht="17.25" customHeight="1"/>
    <row r="8078" ht="17.25" customHeight="1"/>
    <row r="8079" ht="17.25" customHeight="1"/>
    <row r="8080" ht="17.25" customHeight="1"/>
    <row r="8081" ht="17.25" customHeight="1"/>
    <row r="8082" ht="17.25" customHeight="1"/>
    <row r="8083" ht="17.25" customHeight="1"/>
    <row r="8084" ht="17.25" customHeight="1"/>
    <row r="8085" ht="17.25" customHeight="1"/>
    <row r="8086" ht="17.25" customHeight="1"/>
    <row r="8087" ht="17.25" customHeight="1"/>
    <row r="8088" ht="17.25" customHeight="1"/>
    <row r="8089" ht="17.25" customHeight="1"/>
    <row r="8090" ht="17.25" customHeight="1"/>
    <row r="8091" ht="17.25" customHeight="1"/>
    <row r="8092" ht="17.25" customHeight="1"/>
    <row r="8093" ht="17.25" customHeight="1"/>
    <row r="8094" ht="17.25" customHeight="1"/>
    <row r="8095" ht="17.25" customHeight="1"/>
    <row r="8096" ht="17.25" customHeight="1"/>
    <row r="8097" ht="17.25" customHeight="1"/>
    <row r="8098" ht="17.25" customHeight="1"/>
    <row r="8099" ht="17.25" customHeight="1"/>
    <row r="8100" ht="17.25" customHeight="1"/>
    <row r="8101" ht="17.25" customHeight="1"/>
    <row r="8102" ht="17.25" customHeight="1"/>
    <row r="8103" ht="17.25" customHeight="1"/>
    <row r="8104" ht="17.25" customHeight="1"/>
    <row r="8105" ht="17.25" customHeight="1"/>
    <row r="8106" ht="17.25" customHeight="1"/>
    <row r="8107" ht="17.25" customHeight="1"/>
    <row r="8108" ht="17.25" customHeight="1"/>
    <row r="8109" ht="17.25" customHeight="1"/>
    <row r="8110" ht="17.25" customHeight="1"/>
    <row r="8111" ht="17.25" customHeight="1"/>
    <row r="8112" ht="17.25" customHeight="1"/>
    <row r="8113" ht="17.25" customHeight="1"/>
    <row r="8114" ht="17.25" customHeight="1"/>
    <row r="8115" ht="17.25" customHeight="1"/>
    <row r="8116" ht="17.25" customHeight="1"/>
    <row r="8117" ht="17.25" customHeight="1"/>
    <row r="8118" ht="17.25" customHeight="1"/>
    <row r="8119" ht="17.25" customHeight="1"/>
    <row r="8120" ht="17.25" customHeight="1"/>
    <row r="8121" ht="17.25" customHeight="1"/>
    <row r="8122" ht="17.25" customHeight="1"/>
    <row r="8123" ht="17.25" customHeight="1"/>
    <row r="8124" ht="17.25" customHeight="1"/>
    <row r="8125" ht="17.25" customHeight="1"/>
    <row r="8126" ht="17.25" customHeight="1"/>
    <row r="8127" ht="17.25" customHeight="1"/>
    <row r="8128" ht="17.25" customHeight="1"/>
    <row r="8129" ht="17.25" customHeight="1"/>
    <row r="8130" ht="17.25" customHeight="1"/>
    <row r="8131" ht="17.25" customHeight="1"/>
    <row r="8132" ht="17.25" customHeight="1"/>
    <row r="8133" ht="17.25" customHeight="1"/>
    <row r="8134" ht="17.25" customHeight="1"/>
    <row r="8135" ht="17.25" customHeight="1"/>
    <row r="8136" ht="17.25" customHeight="1"/>
    <row r="8137" ht="17.25" customHeight="1"/>
    <row r="8138" ht="17.25" customHeight="1"/>
    <row r="8139" ht="17.25" customHeight="1"/>
    <row r="8140" ht="17.25" customHeight="1"/>
    <row r="8141" ht="17.25" customHeight="1"/>
    <row r="8142" ht="17.25" customHeight="1"/>
    <row r="8143" ht="17.25" customHeight="1"/>
    <row r="8144" ht="17.25" customHeight="1"/>
    <row r="8145" ht="17.25" customHeight="1"/>
    <row r="8146" ht="17.25" customHeight="1"/>
    <row r="8147" ht="17.25" customHeight="1"/>
    <row r="8148" ht="17.25" customHeight="1"/>
    <row r="8149" ht="17.25" customHeight="1"/>
    <row r="8150" ht="17.25" customHeight="1"/>
    <row r="8151" ht="17.25" customHeight="1"/>
    <row r="8152" ht="17.25" customHeight="1"/>
    <row r="8153" ht="17.25" customHeight="1"/>
    <row r="8154" ht="17.25" customHeight="1"/>
    <row r="8155" ht="17.25" customHeight="1"/>
    <row r="8156" ht="17.25" customHeight="1"/>
    <row r="8157" ht="17.25" customHeight="1"/>
    <row r="8158" ht="17.25" customHeight="1"/>
    <row r="8159" ht="17.25" customHeight="1"/>
    <row r="8160" ht="17.25" customHeight="1"/>
    <row r="8161" ht="17.25" customHeight="1"/>
    <row r="8162" ht="17.25" customHeight="1"/>
    <row r="8163" ht="17.25" customHeight="1"/>
    <row r="8164" ht="17.25" customHeight="1"/>
    <row r="8165" ht="17.25" customHeight="1"/>
    <row r="8166" ht="17.25" customHeight="1"/>
    <row r="8167" ht="17.25" customHeight="1"/>
    <row r="8168" ht="17.25" customHeight="1"/>
    <row r="8169" ht="17.25" customHeight="1"/>
    <row r="8170" ht="17.25" customHeight="1"/>
    <row r="8171" ht="17.25" customHeight="1"/>
    <row r="8172" ht="17.25" customHeight="1"/>
    <row r="8173" ht="17.25" customHeight="1"/>
    <row r="8174" ht="17.25" customHeight="1"/>
    <row r="8175" ht="17.25" customHeight="1"/>
    <row r="8176" ht="17.25" customHeight="1"/>
    <row r="8177" ht="17.25" customHeight="1"/>
    <row r="8178" ht="17.25" customHeight="1"/>
    <row r="8179" ht="17.25" customHeight="1"/>
    <row r="8180" ht="17.25" customHeight="1"/>
    <row r="8181" ht="17.25" customHeight="1"/>
    <row r="8182" ht="17.25" customHeight="1"/>
    <row r="8183" ht="17.25" customHeight="1"/>
    <row r="8184" ht="17.25" customHeight="1"/>
    <row r="8185" ht="17.25" customHeight="1"/>
    <row r="8186" ht="17.25" customHeight="1"/>
    <row r="8187" ht="17.25" customHeight="1"/>
    <row r="8188" ht="17.25" customHeight="1"/>
    <row r="8189" ht="17.25" customHeight="1"/>
    <row r="8190" ht="17.25" customHeight="1"/>
    <row r="8191" ht="17.25" customHeight="1"/>
    <row r="8192" ht="17.25" customHeight="1"/>
    <row r="8193" ht="17.25" customHeight="1"/>
    <row r="8194" ht="17.25" customHeight="1"/>
    <row r="8195" ht="17.25" customHeight="1"/>
    <row r="8196" ht="17.25" customHeight="1"/>
    <row r="8197" ht="17.25" customHeight="1"/>
    <row r="8198" ht="17.25" customHeight="1"/>
    <row r="8199" ht="17.25" customHeight="1"/>
    <row r="8200" ht="17.25" customHeight="1"/>
    <row r="8201" ht="17.25" customHeight="1"/>
    <row r="8202" ht="17.25" customHeight="1"/>
    <row r="8203" ht="17.25" customHeight="1"/>
    <row r="8204" ht="17.25" customHeight="1"/>
    <row r="8205" ht="17.25" customHeight="1"/>
    <row r="8206" ht="17.25" customHeight="1"/>
    <row r="8207" ht="17.25" customHeight="1"/>
    <row r="8208" ht="17.25" customHeight="1"/>
    <row r="8209" ht="17.25" customHeight="1"/>
    <row r="8210" ht="17.25" customHeight="1"/>
    <row r="8211" ht="17.25" customHeight="1"/>
    <row r="8212" ht="17.25" customHeight="1"/>
    <row r="8213" ht="17.25" customHeight="1"/>
    <row r="8214" ht="17.25" customHeight="1"/>
    <row r="8215" ht="17.25" customHeight="1"/>
    <row r="8216" ht="17.25" customHeight="1"/>
    <row r="8217" ht="17.25" customHeight="1"/>
    <row r="8218" ht="17.25" customHeight="1"/>
    <row r="8219" ht="17.25" customHeight="1"/>
    <row r="8220" ht="17.25" customHeight="1"/>
    <row r="8221" ht="17.25" customHeight="1"/>
    <row r="8222" ht="17.25" customHeight="1"/>
    <row r="8223" ht="17.25" customHeight="1"/>
    <row r="8224" ht="17.25" customHeight="1"/>
    <row r="8225" ht="17.25" customHeight="1"/>
    <row r="8226" ht="17.25" customHeight="1"/>
    <row r="8227" ht="17.25" customHeight="1"/>
    <row r="8228" ht="17.25" customHeight="1"/>
    <row r="8229" ht="17.25" customHeight="1"/>
    <row r="8230" ht="17.25" customHeight="1"/>
    <row r="8231" ht="17.25" customHeight="1"/>
    <row r="8232" ht="17.25" customHeight="1"/>
    <row r="8233" ht="17.25" customHeight="1"/>
    <row r="8234" ht="17.25" customHeight="1"/>
    <row r="8235" ht="17.25" customHeight="1"/>
    <row r="8236" ht="17.25" customHeight="1"/>
    <row r="8237" ht="17.25" customHeight="1"/>
    <row r="8238" ht="17.25" customHeight="1"/>
    <row r="8239" ht="17.25" customHeight="1"/>
    <row r="8240" ht="17.25" customHeight="1"/>
    <row r="8241" ht="17.25" customHeight="1"/>
    <row r="8242" ht="17.25" customHeight="1"/>
    <row r="8243" ht="17.25" customHeight="1"/>
    <row r="8244" ht="17.25" customHeight="1"/>
    <row r="8245" ht="17.25" customHeight="1"/>
    <row r="8246" ht="17.25" customHeight="1"/>
    <row r="8247" ht="17.25" customHeight="1"/>
    <row r="8248" ht="17.25" customHeight="1"/>
    <row r="8249" ht="17.25" customHeight="1"/>
    <row r="8250" ht="17.25" customHeight="1"/>
    <row r="8251" ht="17.25" customHeight="1"/>
    <row r="8252" ht="17.25" customHeight="1"/>
    <row r="8253" ht="17.25" customHeight="1"/>
    <row r="8254" ht="17.25" customHeight="1"/>
    <row r="8255" ht="17.25" customHeight="1"/>
    <row r="8256" ht="17.25" customHeight="1"/>
    <row r="8257" ht="17.25" customHeight="1"/>
    <row r="8258" ht="17.25" customHeight="1"/>
    <row r="8259" ht="17.25" customHeight="1"/>
    <row r="8260" ht="17.25" customHeight="1"/>
    <row r="8261" ht="17.25" customHeight="1"/>
    <row r="8262" ht="17.25" customHeight="1"/>
    <row r="8263" ht="17.25" customHeight="1"/>
    <row r="8264" ht="17.25" customHeight="1"/>
    <row r="8265" ht="17.25" customHeight="1"/>
    <row r="8266" ht="17.25" customHeight="1"/>
    <row r="8267" ht="17.25" customHeight="1"/>
    <row r="8268" ht="17.25" customHeight="1"/>
    <row r="8269" ht="17.25" customHeight="1"/>
    <row r="8270" ht="17.25" customHeight="1"/>
    <row r="8271" ht="17.25" customHeight="1"/>
    <row r="8272" ht="17.25" customHeight="1"/>
    <row r="8273" ht="17.25" customHeight="1"/>
    <row r="8274" ht="17.25" customHeight="1"/>
    <row r="8275" ht="17.25" customHeight="1"/>
    <row r="8276" ht="17.25" customHeight="1"/>
    <row r="8277" ht="17.25" customHeight="1"/>
    <row r="8278" ht="17.25" customHeight="1"/>
    <row r="8279" ht="17.25" customHeight="1"/>
    <row r="8280" ht="17.25" customHeight="1"/>
    <row r="8281" ht="17.25" customHeight="1"/>
    <row r="8282" ht="17.25" customHeight="1"/>
    <row r="8283" ht="17.25" customHeight="1"/>
    <row r="8284" ht="17.25" customHeight="1"/>
    <row r="8285" ht="17.25" customHeight="1"/>
    <row r="8286" ht="17.25" customHeight="1"/>
    <row r="8287" ht="17.25" customHeight="1"/>
    <row r="8288" ht="17.25" customHeight="1"/>
    <row r="8289" ht="17.25" customHeight="1"/>
    <row r="8290" ht="17.25" customHeight="1"/>
    <row r="8291" ht="17.25" customHeight="1"/>
    <row r="8292" ht="17.25" customHeight="1"/>
    <row r="8293" ht="17.25" customHeight="1"/>
    <row r="8294" ht="17.25" customHeight="1"/>
    <row r="8295" ht="17.25" customHeight="1"/>
    <row r="8296" ht="17.25" customHeight="1"/>
    <row r="8297" ht="17.25" customHeight="1"/>
    <row r="8298" ht="17.25" customHeight="1"/>
    <row r="8299" ht="17.25" customHeight="1"/>
    <row r="8300" ht="17.25" customHeight="1"/>
    <row r="8301" ht="17.25" customHeight="1"/>
    <row r="8302" ht="17.25" customHeight="1"/>
    <row r="8303" ht="17.25" customHeight="1"/>
    <row r="8304" ht="17.25" customHeight="1"/>
    <row r="8305" ht="17.25" customHeight="1"/>
    <row r="8306" ht="17.25" customHeight="1"/>
    <row r="8307" ht="17.25" customHeight="1"/>
    <row r="8308" ht="17.25" customHeight="1"/>
    <row r="8309" ht="17.25" customHeight="1"/>
    <row r="8310" ht="17.25" customHeight="1"/>
    <row r="8311" ht="17.25" customHeight="1"/>
    <row r="8312" ht="17.25" customHeight="1"/>
    <row r="8313" ht="17.25" customHeight="1"/>
    <row r="8314" ht="17.25" customHeight="1"/>
    <row r="8315" ht="17.25" customHeight="1"/>
    <row r="8316" ht="17.25" customHeight="1"/>
    <row r="8317" ht="17.25" customHeight="1"/>
    <row r="8318" ht="17.25" customHeight="1"/>
    <row r="8319" ht="17.25" customHeight="1"/>
    <row r="8320" ht="17.25" customHeight="1"/>
    <row r="8321" ht="17.25" customHeight="1"/>
    <row r="8322" ht="17.25" customHeight="1"/>
    <row r="8323" ht="17.25" customHeight="1"/>
    <row r="8324" ht="17.25" customHeight="1"/>
    <row r="8325" ht="17.25" customHeight="1"/>
    <row r="8326" ht="17.25" customHeight="1"/>
    <row r="8327" ht="17.25" customHeight="1"/>
    <row r="8328" ht="17.25" customHeight="1"/>
    <row r="8329" ht="17.25" customHeight="1"/>
    <row r="8330" ht="17.25" customHeight="1"/>
    <row r="8331" ht="17.25" customHeight="1"/>
    <row r="8332" ht="17.25" customHeight="1"/>
    <row r="8333" ht="17.25" customHeight="1"/>
    <row r="8334" ht="17.25" customHeight="1"/>
    <row r="8335" ht="17.25" customHeight="1"/>
    <row r="8336" ht="17.25" customHeight="1"/>
    <row r="8337" ht="17.25" customHeight="1"/>
    <row r="8338" ht="17.25" customHeight="1"/>
    <row r="8339" ht="17.25" customHeight="1"/>
    <row r="8340" ht="17.25" customHeight="1"/>
    <row r="8341" ht="17.25" customHeight="1"/>
    <row r="8342" ht="17.25" customHeight="1"/>
    <row r="8343" ht="17.25" customHeight="1"/>
    <row r="8344" ht="17.25" customHeight="1"/>
    <row r="8345" ht="17.25" customHeight="1"/>
    <row r="8346" ht="17.25" customHeight="1"/>
    <row r="8347" ht="17.25" customHeight="1"/>
    <row r="8348" ht="17.25" customHeight="1"/>
    <row r="8349" ht="17.25" customHeight="1"/>
    <row r="8350" ht="17.25" customHeight="1"/>
    <row r="8351" ht="17.25" customHeight="1"/>
    <row r="8352" ht="17.25" customHeight="1"/>
    <row r="8353" ht="17.25" customHeight="1"/>
    <row r="8354" ht="17.25" customHeight="1"/>
    <row r="8355" ht="17.25" customHeight="1"/>
    <row r="8356" ht="17.25" customHeight="1"/>
    <row r="8357" ht="17.25" customHeight="1"/>
    <row r="8358" ht="17.25" customHeight="1"/>
    <row r="8359" ht="17.25" customHeight="1"/>
    <row r="8360" ht="17.25" customHeight="1"/>
    <row r="8361" ht="17.25" customHeight="1"/>
    <row r="8362" ht="17.25" customHeight="1"/>
    <row r="8363" ht="17.25" customHeight="1"/>
    <row r="8364" ht="17.25" customHeight="1"/>
    <row r="8365" ht="17.25" customHeight="1"/>
    <row r="8366" ht="17.25" customHeight="1"/>
    <row r="8367" ht="17.25" customHeight="1"/>
    <row r="8368" ht="17.25" customHeight="1"/>
    <row r="8369" ht="17.25" customHeight="1"/>
    <row r="8370" ht="17.25" customHeight="1"/>
    <row r="8371" ht="17.25" customHeight="1"/>
    <row r="8372" ht="17.25" customHeight="1"/>
    <row r="8373" ht="17.25" customHeight="1"/>
    <row r="8374" ht="17.25" customHeight="1"/>
    <row r="8375" ht="17.25" customHeight="1"/>
    <row r="8376" ht="17.25" customHeight="1"/>
    <row r="8377" ht="17.25" customHeight="1"/>
    <row r="8378" ht="17.25" customHeight="1"/>
    <row r="8379" ht="17.25" customHeight="1"/>
    <row r="8380" ht="17.25" customHeight="1"/>
    <row r="8381" ht="17.25" customHeight="1"/>
    <row r="8382" ht="17.25" customHeight="1"/>
    <row r="8383" ht="17.25" customHeight="1"/>
    <row r="8384" ht="17.25" customHeight="1"/>
    <row r="8385" ht="17.25" customHeight="1"/>
    <row r="8386" ht="17.25" customHeight="1"/>
    <row r="8387" ht="17.25" customHeight="1"/>
    <row r="8388" ht="17.25" customHeight="1"/>
    <row r="8389" ht="17.25" customHeight="1"/>
    <row r="8390" ht="17.25" customHeight="1"/>
    <row r="8391" ht="17.25" customHeight="1"/>
    <row r="8392" ht="17.25" customHeight="1"/>
    <row r="8393" ht="17.25" customHeight="1"/>
    <row r="8394" ht="17.25" customHeight="1"/>
    <row r="8395" ht="17.25" customHeight="1"/>
    <row r="8396" ht="17.25" customHeight="1"/>
    <row r="8397" ht="17.25" customHeight="1"/>
    <row r="8398" ht="17.25" customHeight="1"/>
    <row r="8399" ht="17.25" customHeight="1"/>
    <row r="8400" ht="17.25" customHeight="1"/>
    <row r="8401" ht="17.25" customHeight="1"/>
    <row r="8402" ht="17.25" customHeight="1"/>
    <row r="8403" ht="17.25" customHeight="1"/>
    <row r="8404" ht="17.25" customHeight="1"/>
    <row r="8405" ht="17.25" customHeight="1"/>
    <row r="8406" ht="17.25" customHeight="1"/>
    <row r="8407" ht="17.25" customHeight="1"/>
    <row r="8408" ht="17.25" customHeight="1"/>
    <row r="8409" ht="17.25" customHeight="1"/>
    <row r="8410" ht="17.25" customHeight="1"/>
    <row r="8411" ht="17.25" customHeight="1"/>
    <row r="8412" ht="17.25" customHeight="1"/>
    <row r="8413" ht="17.25" customHeight="1"/>
    <row r="8414" ht="17.25" customHeight="1"/>
    <row r="8415" ht="17.25" customHeight="1"/>
    <row r="8416" ht="17.25" customHeight="1"/>
    <row r="8417" ht="17.25" customHeight="1"/>
    <row r="8418" ht="17.25" customHeight="1"/>
    <row r="8419" ht="17.25" customHeight="1"/>
    <row r="8420" ht="17.25" customHeight="1"/>
    <row r="8421" ht="17.25" customHeight="1"/>
    <row r="8422" ht="17.25" customHeight="1"/>
    <row r="8423" ht="17.25" customHeight="1"/>
    <row r="8424" ht="17.25" customHeight="1"/>
    <row r="8425" ht="17.25" customHeight="1"/>
    <row r="8426" ht="17.25" customHeight="1"/>
    <row r="8427" ht="17.25" customHeight="1"/>
    <row r="8428" ht="17.25" customHeight="1"/>
    <row r="8429" ht="17.25" customHeight="1"/>
    <row r="8430" ht="17.25" customHeight="1"/>
    <row r="8431" ht="17.25" customHeight="1"/>
    <row r="8432" ht="17.25" customHeight="1"/>
    <row r="8433" ht="17.25" customHeight="1"/>
    <row r="8434" ht="17.25" customHeight="1"/>
    <row r="8435" ht="17.25" customHeight="1"/>
    <row r="8436" ht="17.25" customHeight="1"/>
    <row r="8437" ht="17.25" customHeight="1"/>
    <row r="8438" ht="17.25" customHeight="1"/>
    <row r="8439" ht="17.25" customHeight="1"/>
    <row r="8440" ht="17.25" customHeight="1"/>
    <row r="8441" ht="17.25" customHeight="1"/>
    <row r="8442" ht="17.25" customHeight="1"/>
    <row r="8443" ht="17.25" customHeight="1"/>
    <row r="8444" ht="17.25" customHeight="1"/>
    <row r="8445" ht="17.25" customHeight="1"/>
    <row r="8446" ht="17.25" customHeight="1"/>
    <row r="8447" ht="17.25" customHeight="1"/>
    <row r="8448" ht="17.25" customHeight="1"/>
    <row r="8449" ht="17.25" customHeight="1"/>
    <row r="8450" ht="17.25" customHeight="1"/>
    <row r="8451" ht="17.25" customHeight="1"/>
    <row r="8452" ht="17.25" customHeight="1"/>
    <row r="8453" ht="17.25" customHeight="1"/>
    <row r="8454" ht="17.25" customHeight="1"/>
    <row r="8455" ht="17.25" customHeight="1"/>
    <row r="8456" ht="17.25" customHeight="1"/>
    <row r="8457" ht="17.25" customHeight="1"/>
    <row r="8458" ht="17.25" customHeight="1"/>
    <row r="8459" ht="17.25" customHeight="1"/>
    <row r="8460" ht="17.25" customHeight="1"/>
    <row r="8461" ht="17.25" customHeight="1"/>
    <row r="8462" ht="17.25" customHeight="1"/>
    <row r="8463" ht="17.25" customHeight="1"/>
    <row r="8464" ht="17.25" customHeight="1"/>
    <row r="8465" ht="17.25" customHeight="1"/>
    <row r="8466" ht="17.25" customHeight="1"/>
    <row r="8467" ht="17.25" customHeight="1"/>
    <row r="8468" ht="17.25" customHeight="1"/>
    <row r="8469" ht="17.25" customHeight="1"/>
    <row r="8470" ht="17.25" customHeight="1"/>
    <row r="8471" ht="17.25" customHeight="1"/>
    <row r="8472" ht="17.25" customHeight="1"/>
    <row r="8473" ht="17.25" customHeight="1"/>
    <row r="8474" ht="17.25" customHeight="1"/>
    <row r="8475" ht="17.25" customHeight="1"/>
    <row r="8476" ht="17.25" customHeight="1"/>
    <row r="8477" ht="17.25" customHeight="1"/>
    <row r="8478" ht="17.25" customHeight="1"/>
    <row r="8479" ht="17.25" customHeight="1"/>
    <row r="8480" ht="17.25" customHeight="1"/>
    <row r="8481" ht="17.25" customHeight="1"/>
    <row r="8482" ht="17.25" customHeight="1"/>
    <row r="8483" ht="17.25" customHeight="1"/>
    <row r="8484" ht="17.25" customHeight="1"/>
    <row r="8485" ht="17.25" customHeight="1"/>
    <row r="8486" ht="17.25" customHeight="1"/>
    <row r="8487" ht="17.25" customHeight="1"/>
    <row r="8488" ht="17.25" customHeight="1"/>
    <row r="8489" ht="17.25" customHeight="1"/>
    <row r="8490" ht="17.25" customHeight="1"/>
    <row r="8491" ht="17.25" customHeight="1"/>
    <row r="8492" ht="17.25" customHeight="1"/>
    <row r="8493" ht="17.25" customHeight="1"/>
    <row r="8494" ht="17.25" customHeight="1"/>
    <row r="8495" ht="17.25" customHeight="1"/>
    <row r="8496" ht="17.25" customHeight="1"/>
    <row r="8497" ht="17.25" customHeight="1"/>
    <row r="8498" ht="17.25" customHeight="1"/>
    <row r="8499" ht="17.25" customHeight="1"/>
    <row r="8500" ht="17.25" customHeight="1"/>
    <row r="8501" ht="17.25" customHeight="1"/>
    <row r="8502" ht="17.25" customHeight="1"/>
    <row r="8503" ht="17.25" customHeight="1"/>
    <row r="8504" ht="17.25" customHeight="1"/>
    <row r="8505" ht="17.25" customHeight="1"/>
    <row r="8506" ht="17.25" customHeight="1"/>
    <row r="8507" ht="17.25" customHeight="1"/>
    <row r="8508" ht="17.25" customHeight="1"/>
    <row r="8509" ht="17.25" customHeight="1"/>
    <row r="8510" ht="17.25" customHeight="1"/>
    <row r="8511" ht="17.25" customHeight="1"/>
    <row r="8512" ht="17.25" customHeight="1"/>
    <row r="8513" ht="17.25" customHeight="1"/>
    <row r="8514" ht="17.25" customHeight="1"/>
    <row r="8515" ht="17.25" customHeight="1"/>
    <row r="8516" ht="17.25" customHeight="1"/>
    <row r="8517" ht="17.25" customHeight="1"/>
    <row r="8518" ht="17.25" customHeight="1"/>
    <row r="8519" ht="17.25" customHeight="1"/>
    <row r="8520" ht="17.25" customHeight="1"/>
    <row r="8521" ht="17.25" customHeight="1"/>
    <row r="8522" ht="17.25" customHeight="1"/>
    <row r="8523" ht="17.25" customHeight="1"/>
    <row r="8524" ht="17.25" customHeight="1"/>
    <row r="8525" ht="17.25" customHeight="1"/>
    <row r="8526" ht="17.25" customHeight="1"/>
    <row r="8527" ht="17.25" customHeight="1"/>
    <row r="8528" ht="17.25" customHeight="1"/>
    <row r="8529" ht="17.25" customHeight="1"/>
    <row r="8530" ht="17.25" customHeight="1"/>
    <row r="8531" ht="17.25" customHeight="1"/>
    <row r="8532" ht="17.25" customHeight="1"/>
    <row r="8533" ht="17.25" customHeight="1"/>
    <row r="8534" ht="17.25" customHeight="1"/>
    <row r="8535" ht="17.25" customHeight="1"/>
    <row r="8536" ht="17.25" customHeight="1"/>
    <row r="8537" ht="17.25" customHeight="1"/>
    <row r="8538" ht="17.25" customHeight="1"/>
    <row r="8539" ht="17.25" customHeight="1"/>
    <row r="8540" ht="17.25" customHeight="1"/>
    <row r="8541" ht="17.25" customHeight="1"/>
    <row r="8542" ht="17.25" customHeight="1"/>
    <row r="8543" ht="17.25" customHeight="1"/>
    <row r="8544" ht="17.25" customHeight="1"/>
    <row r="8545" ht="17.25" customHeight="1"/>
    <row r="8546" ht="17.25" customHeight="1"/>
    <row r="8547" ht="17.25" customHeight="1"/>
    <row r="8548" ht="17.25" customHeight="1"/>
    <row r="8549" ht="17.25" customHeight="1"/>
    <row r="8550" ht="17.25" customHeight="1"/>
    <row r="8551" ht="17.25" customHeight="1"/>
    <row r="8552" ht="17.25" customHeight="1"/>
    <row r="8553" ht="17.25" customHeight="1"/>
    <row r="8554" ht="17.25" customHeight="1"/>
    <row r="8555" ht="17.25" customHeight="1"/>
    <row r="8556" ht="17.25" customHeight="1"/>
    <row r="8557" ht="17.25" customHeight="1"/>
    <row r="8558" ht="17.25" customHeight="1"/>
    <row r="8559" ht="17.25" customHeight="1"/>
    <row r="8560" ht="17.25" customHeight="1"/>
    <row r="8561" ht="17.25" customHeight="1"/>
    <row r="8562" ht="17.25" customHeight="1"/>
    <row r="8563" ht="17.25" customHeight="1"/>
    <row r="8564" ht="17.25" customHeight="1"/>
    <row r="8565" ht="17.25" customHeight="1"/>
    <row r="8566" ht="17.25" customHeight="1"/>
    <row r="8567" ht="17.25" customHeight="1"/>
    <row r="8568" ht="17.25" customHeight="1"/>
    <row r="8569" ht="17.25" customHeight="1"/>
    <row r="8570" ht="17.25" customHeight="1"/>
    <row r="8571" ht="17.25" customHeight="1"/>
    <row r="8572" ht="17.25" customHeight="1"/>
    <row r="8573" ht="17.25" customHeight="1"/>
    <row r="8574" ht="17.25" customHeight="1"/>
    <row r="8575" ht="17.25" customHeight="1"/>
    <row r="8576" ht="17.25" customHeight="1"/>
    <row r="8577" ht="17.25" customHeight="1"/>
    <row r="8578" ht="17.25" customHeight="1"/>
    <row r="8579" ht="17.25" customHeight="1"/>
    <row r="8580" ht="17.25" customHeight="1"/>
    <row r="8581" ht="17.25" customHeight="1"/>
    <row r="8582" ht="17.25" customHeight="1"/>
    <row r="8583" ht="17.25" customHeight="1"/>
    <row r="8584" ht="17.25" customHeight="1"/>
    <row r="8585" ht="17.25" customHeight="1"/>
    <row r="8586" ht="17.25" customHeight="1"/>
    <row r="8587" ht="17.25" customHeight="1"/>
    <row r="8588" ht="17.25" customHeight="1"/>
    <row r="8589" ht="17.25" customHeight="1"/>
    <row r="8590" ht="17.25" customHeight="1"/>
    <row r="8591" ht="17.25" customHeight="1"/>
    <row r="8592" ht="17.25" customHeight="1"/>
    <row r="8593" ht="17.25" customHeight="1"/>
    <row r="8594" ht="17.25" customHeight="1"/>
    <row r="8595" ht="17.25" customHeight="1"/>
    <row r="8596" ht="17.25" customHeight="1"/>
    <row r="8597" ht="17.25" customHeight="1"/>
    <row r="8598" ht="17.25" customHeight="1"/>
    <row r="8599" ht="17.25" customHeight="1"/>
    <row r="8600" ht="17.25" customHeight="1"/>
    <row r="8601" ht="17.25" customHeight="1"/>
    <row r="8602" ht="17.25" customHeight="1"/>
    <row r="8603" ht="17.25" customHeight="1"/>
    <row r="8604" ht="17.25" customHeight="1"/>
    <row r="8605" ht="17.25" customHeight="1"/>
    <row r="8606" ht="17.25" customHeight="1"/>
    <row r="8607" ht="17.25" customHeight="1"/>
    <row r="8608" ht="17.25" customHeight="1"/>
    <row r="8609" ht="17.25" customHeight="1"/>
    <row r="8610" ht="17.25" customHeight="1"/>
    <row r="8611" ht="17.25" customHeight="1"/>
    <row r="8612" ht="17.25" customHeight="1"/>
    <row r="8613" ht="17.25" customHeight="1"/>
    <row r="8614" ht="17.25" customHeight="1"/>
    <row r="8615" ht="17.25" customHeight="1"/>
    <row r="8616" ht="17.25" customHeight="1"/>
    <row r="8617" ht="17.25" customHeight="1"/>
    <row r="8618" ht="17.25" customHeight="1"/>
    <row r="8619" ht="17.25" customHeight="1"/>
    <row r="8620" ht="17.25" customHeight="1"/>
    <row r="8621" ht="17.25" customHeight="1"/>
    <row r="8622" ht="17.25" customHeight="1"/>
    <row r="8623" ht="17.25" customHeight="1"/>
    <row r="8624" ht="17.25" customHeight="1"/>
    <row r="8625" ht="17.25" customHeight="1"/>
    <row r="8626" ht="17.25" customHeight="1"/>
    <row r="8627" ht="17.25" customHeight="1"/>
    <row r="8628" ht="17.25" customHeight="1"/>
    <row r="8629" ht="17.25" customHeight="1"/>
    <row r="8630" ht="17.25" customHeight="1"/>
    <row r="8631" ht="17.25" customHeight="1"/>
    <row r="8632" ht="17.25" customHeight="1"/>
    <row r="8633" ht="17.25" customHeight="1"/>
    <row r="8634" ht="17.25" customHeight="1"/>
    <row r="8635" ht="17.25" customHeight="1"/>
    <row r="8636" ht="17.25" customHeight="1"/>
    <row r="8637" ht="17.25" customHeight="1"/>
    <row r="8638" ht="17.25" customHeight="1"/>
    <row r="8639" ht="17.25" customHeight="1"/>
    <row r="8640" ht="17.25" customHeight="1"/>
    <row r="8641" ht="17.25" customHeight="1"/>
    <row r="8642" ht="17.25" customHeight="1"/>
    <row r="8643" ht="17.25" customHeight="1"/>
    <row r="8644" ht="17.25" customHeight="1"/>
    <row r="8645" ht="17.25" customHeight="1"/>
    <row r="8646" ht="17.25" customHeight="1"/>
    <row r="8647" ht="17.25" customHeight="1"/>
    <row r="8648" ht="17.25" customHeight="1"/>
    <row r="8649" ht="17.25" customHeight="1"/>
    <row r="8650" ht="17.25" customHeight="1"/>
    <row r="8651" ht="17.25" customHeight="1"/>
    <row r="8652" ht="17.25" customHeight="1"/>
    <row r="8653" ht="17.25" customHeight="1"/>
    <row r="8654" ht="17.25" customHeight="1"/>
    <row r="8655" ht="17.25" customHeight="1"/>
    <row r="8656" ht="17.25" customHeight="1"/>
    <row r="8657" ht="17.25" customHeight="1"/>
    <row r="8658" ht="17.25" customHeight="1"/>
    <row r="8659" ht="17.25" customHeight="1"/>
    <row r="8660" ht="17.25" customHeight="1"/>
    <row r="8661" ht="17.25" customHeight="1"/>
    <row r="8662" ht="17.25" customHeight="1"/>
    <row r="8663" ht="17.25" customHeight="1"/>
    <row r="8664" ht="17.25" customHeight="1"/>
    <row r="8665" ht="17.25" customHeight="1"/>
    <row r="8666" ht="17.25" customHeight="1"/>
    <row r="8667" ht="17.25" customHeight="1"/>
    <row r="8668" ht="17.25" customHeight="1"/>
    <row r="8669" ht="17.25" customHeight="1"/>
    <row r="8670" ht="17.25" customHeight="1"/>
    <row r="8671" ht="17.25" customHeight="1"/>
    <row r="8672" ht="17.25" customHeight="1"/>
    <row r="8673" ht="17.25" customHeight="1"/>
    <row r="8674" ht="17.25" customHeight="1"/>
    <row r="8675" ht="17.25" customHeight="1"/>
    <row r="8676" ht="17.25" customHeight="1"/>
    <row r="8677" ht="17.25" customHeight="1"/>
    <row r="8678" ht="17.25" customHeight="1"/>
    <row r="8679" ht="17.25" customHeight="1"/>
    <row r="8680" ht="17.25" customHeight="1"/>
    <row r="8681" ht="17.25" customHeight="1"/>
    <row r="8682" ht="17.25" customHeight="1"/>
    <row r="8683" ht="17.25" customHeight="1"/>
    <row r="8684" ht="17.25" customHeight="1"/>
    <row r="8685" ht="17.25" customHeight="1"/>
    <row r="8686" ht="17.25" customHeight="1"/>
    <row r="8687" ht="17.25" customHeight="1"/>
    <row r="8688" ht="17.25" customHeight="1"/>
    <row r="8689" ht="17.25" customHeight="1"/>
    <row r="8690" ht="17.25" customHeight="1"/>
    <row r="8691" ht="17.25" customHeight="1"/>
    <row r="8692" ht="17.25" customHeight="1"/>
    <row r="8693" ht="17.25" customHeight="1"/>
    <row r="8694" ht="17.25" customHeight="1"/>
    <row r="8695" ht="17.25" customHeight="1"/>
    <row r="8696" ht="17.25" customHeight="1"/>
    <row r="8697" ht="17.25" customHeight="1"/>
    <row r="8698" ht="17.25" customHeight="1"/>
    <row r="8699" ht="17.25" customHeight="1"/>
    <row r="8700" ht="17.25" customHeight="1"/>
    <row r="8701" ht="17.25" customHeight="1"/>
    <row r="8702" ht="17.25" customHeight="1"/>
    <row r="8703" ht="17.25" customHeight="1"/>
    <row r="8704" ht="17.25" customHeight="1"/>
    <row r="8705" ht="17.25" customHeight="1"/>
    <row r="8706" ht="17.25" customHeight="1"/>
    <row r="8707" ht="17.25" customHeight="1"/>
    <row r="8708" ht="17.25" customHeight="1"/>
    <row r="8709" ht="17.25" customHeight="1"/>
    <row r="8710" ht="17.25" customHeight="1"/>
    <row r="8711" ht="17.25" customHeight="1"/>
    <row r="8712" ht="17.25" customHeight="1"/>
    <row r="8713" ht="17.25" customHeight="1"/>
    <row r="8714" ht="17.25" customHeight="1"/>
    <row r="8715" ht="17.25" customHeight="1"/>
    <row r="8716" ht="17.25" customHeight="1"/>
    <row r="8717" ht="17.25" customHeight="1"/>
    <row r="8718" ht="17.25" customHeight="1"/>
    <row r="8719" ht="17.25" customHeight="1"/>
    <row r="8720" ht="17.25" customHeight="1"/>
    <row r="8721" ht="17.25" customHeight="1"/>
    <row r="8722" ht="17.25" customHeight="1"/>
    <row r="8723" ht="17.25" customHeight="1"/>
    <row r="8724" ht="17.25" customHeight="1"/>
    <row r="8725" ht="17.25" customHeight="1"/>
    <row r="8726" ht="17.25" customHeight="1"/>
    <row r="8727" ht="17.25" customHeight="1"/>
    <row r="8728" ht="17.25" customHeight="1"/>
    <row r="8729" ht="17.25" customHeight="1"/>
    <row r="8730" ht="17.25" customHeight="1"/>
    <row r="8731" ht="17.25" customHeight="1"/>
    <row r="8732" ht="17.25" customHeight="1"/>
    <row r="8733" ht="17.25" customHeight="1"/>
    <row r="8734" ht="17.25" customHeight="1"/>
    <row r="8735" ht="17.25" customHeight="1"/>
    <row r="8736" ht="17.25" customHeight="1"/>
    <row r="8737" ht="17.25" customHeight="1"/>
    <row r="8738" ht="17.25" customHeight="1"/>
    <row r="8739" ht="17.25" customHeight="1"/>
    <row r="8740" ht="17.25" customHeight="1"/>
    <row r="8741" ht="17.25" customHeight="1"/>
    <row r="8742" ht="17.25" customHeight="1"/>
    <row r="8743" ht="17.25" customHeight="1"/>
    <row r="8744" ht="17.25" customHeight="1"/>
    <row r="8745" ht="17.25" customHeight="1"/>
    <row r="8746" ht="17.25" customHeight="1"/>
    <row r="8747" ht="17.25" customHeight="1"/>
    <row r="8748" ht="17.25" customHeight="1"/>
    <row r="8749" ht="17.25" customHeight="1"/>
    <row r="8750" ht="17.25" customHeight="1"/>
    <row r="8751" ht="17.25" customHeight="1"/>
    <row r="8752" ht="17.25" customHeight="1"/>
    <row r="8753" ht="17.25" customHeight="1"/>
    <row r="8754" ht="17.25" customHeight="1"/>
    <row r="8755" ht="17.25" customHeight="1"/>
    <row r="8756" ht="17.25" customHeight="1"/>
    <row r="8757" ht="17.25" customHeight="1"/>
    <row r="8758" ht="17.25" customHeight="1"/>
    <row r="8759" ht="17.25" customHeight="1"/>
    <row r="8760" ht="17.25" customHeight="1"/>
    <row r="8761" ht="17.25" customHeight="1"/>
    <row r="8762" ht="17.25" customHeight="1"/>
    <row r="8763" ht="17.25" customHeight="1"/>
    <row r="8764" ht="17.25" customHeight="1"/>
    <row r="8765" ht="17.25" customHeight="1"/>
    <row r="8766" ht="17.25" customHeight="1"/>
    <row r="8767" ht="17.25" customHeight="1"/>
    <row r="8768" ht="17.25" customHeight="1"/>
    <row r="8769" ht="17.25" customHeight="1"/>
    <row r="8770" ht="17.25" customHeight="1"/>
    <row r="8771" ht="17.25" customHeight="1"/>
    <row r="8772" ht="17.25" customHeight="1"/>
    <row r="8773" ht="17.25" customHeight="1"/>
    <row r="8774" ht="17.25" customHeight="1"/>
    <row r="8775" ht="17.25" customHeight="1"/>
    <row r="8776" ht="17.25" customHeight="1"/>
    <row r="8777" ht="17.25" customHeight="1"/>
    <row r="8778" ht="17.25" customHeight="1"/>
    <row r="8779" ht="17.25" customHeight="1"/>
    <row r="8780" ht="17.25" customHeight="1"/>
    <row r="8781" ht="17.25" customHeight="1"/>
    <row r="8782" ht="17.25" customHeight="1"/>
    <row r="8783" ht="17.25" customHeight="1"/>
    <row r="8784" ht="17.25" customHeight="1"/>
    <row r="8785" ht="17.25" customHeight="1"/>
    <row r="8786" ht="17.25" customHeight="1"/>
    <row r="8787" ht="17.25" customHeight="1"/>
    <row r="8788" ht="17.25" customHeight="1"/>
    <row r="8789" ht="17.25" customHeight="1"/>
    <row r="8790" ht="17.25" customHeight="1"/>
    <row r="8791" ht="17.25" customHeight="1"/>
    <row r="8792" ht="17.25" customHeight="1"/>
    <row r="8793" ht="17.25" customHeight="1"/>
    <row r="8794" ht="17.25" customHeight="1"/>
    <row r="8795" ht="17.25" customHeight="1"/>
    <row r="8796" ht="17.25" customHeight="1"/>
    <row r="8797" ht="17.25" customHeight="1"/>
    <row r="8798" ht="17.25" customHeight="1"/>
    <row r="8799" ht="17.25" customHeight="1"/>
    <row r="8800" ht="17.25" customHeight="1"/>
    <row r="8801" ht="17.25" customHeight="1"/>
    <row r="8802" ht="17.25" customHeight="1"/>
    <row r="8803" ht="17.25" customHeight="1"/>
    <row r="8804" ht="17.25" customHeight="1"/>
    <row r="8805" ht="17.25" customHeight="1"/>
    <row r="8806" ht="17.25" customHeight="1"/>
    <row r="8807" ht="17.25" customHeight="1"/>
    <row r="8808" ht="17.25" customHeight="1"/>
    <row r="8809" ht="17.25" customHeight="1"/>
    <row r="8810" ht="17.25" customHeight="1"/>
    <row r="8811" ht="17.25" customHeight="1"/>
    <row r="8812" ht="17.25" customHeight="1"/>
    <row r="8813" ht="17.25" customHeight="1"/>
    <row r="8814" ht="17.25" customHeight="1"/>
    <row r="8815" ht="17.25" customHeight="1"/>
    <row r="8816" ht="17.25" customHeight="1"/>
    <row r="8817" ht="17.25" customHeight="1"/>
    <row r="8818" ht="17.25" customHeight="1"/>
    <row r="8819" ht="17.25" customHeight="1"/>
    <row r="8820" ht="17.25" customHeight="1"/>
    <row r="8821" ht="17.25" customHeight="1"/>
    <row r="8822" ht="17.25" customHeight="1"/>
    <row r="8823" ht="17.25" customHeight="1"/>
    <row r="8824" ht="17.25" customHeight="1"/>
    <row r="8825" ht="17.25" customHeight="1"/>
    <row r="8826" ht="17.25" customHeight="1"/>
    <row r="8827" ht="17.25" customHeight="1"/>
    <row r="8828" ht="17.25" customHeight="1"/>
    <row r="8829" ht="17.25" customHeight="1"/>
    <row r="8830" ht="17.25" customHeight="1"/>
    <row r="8831" ht="17.25" customHeight="1"/>
    <row r="8832" ht="17.25" customHeight="1"/>
    <row r="8833" ht="17.25" customHeight="1"/>
    <row r="8834" ht="17.25" customHeight="1"/>
    <row r="8835" ht="17.25" customHeight="1"/>
    <row r="8836" ht="17.25" customHeight="1"/>
    <row r="8837" ht="17.25" customHeight="1"/>
    <row r="8838" ht="17.25" customHeight="1"/>
    <row r="8839" ht="17.25" customHeight="1"/>
    <row r="8840" ht="17.25" customHeight="1"/>
    <row r="8841" ht="17.25" customHeight="1"/>
    <row r="8842" ht="17.25" customHeight="1"/>
    <row r="8843" ht="17.25" customHeight="1"/>
    <row r="8844" ht="17.25" customHeight="1"/>
    <row r="8845" ht="17.25" customHeight="1"/>
    <row r="8846" ht="17.25" customHeight="1"/>
    <row r="8847" ht="17.25" customHeight="1"/>
    <row r="8848" ht="17.25" customHeight="1"/>
    <row r="8849" ht="17.25" customHeight="1"/>
    <row r="8850" ht="17.25" customHeight="1"/>
    <row r="8851" ht="17.25" customHeight="1"/>
    <row r="8852" ht="17.25" customHeight="1"/>
    <row r="8853" ht="17.25" customHeight="1"/>
    <row r="8854" ht="17.25" customHeight="1"/>
    <row r="8855" ht="17.25" customHeight="1"/>
    <row r="8856" ht="17.25" customHeight="1"/>
    <row r="8857" ht="17.25" customHeight="1"/>
    <row r="8858" ht="17.25" customHeight="1"/>
    <row r="8859" ht="17.25" customHeight="1"/>
    <row r="8860" ht="17.25" customHeight="1"/>
    <row r="8861" ht="17.25" customHeight="1"/>
    <row r="8862" ht="17.25" customHeight="1"/>
    <row r="8863" ht="17.25" customHeight="1"/>
    <row r="8864" ht="17.25" customHeight="1"/>
    <row r="8865" ht="17.25" customHeight="1"/>
    <row r="8866" ht="17.25" customHeight="1"/>
    <row r="8867" ht="17.25" customHeight="1"/>
    <row r="8868" ht="17.25" customHeight="1"/>
    <row r="8869" ht="17.25" customHeight="1"/>
    <row r="8870" ht="17.25" customHeight="1"/>
    <row r="8871" ht="17.25" customHeight="1"/>
    <row r="8872" ht="17.25" customHeight="1"/>
    <row r="8873" ht="17.25" customHeight="1"/>
    <row r="8874" ht="17.25" customHeight="1"/>
    <row r="8875" ht="17.25" customHeight="1"/>
    <row r="8876" ht="17.25" customHeight="1"/>
    <row r="8877" ht="17.25" customHeight="1"/>
    <row r="8878" ht="17.25" customHeight="1"/>
    <row r="8879" ht="17.25" customHeight="1"/>
    <row r="8880" ht="17.25" customHeight="1"/>
    <row r="8881" ht="17.25" customHeight="1"/>
    <row r="8882" ht="17.25" customHeight="1"/>
    <row r="8883" ht="17.25" customHeight="1"/>
    <row r="8884" ht="17.25" customHeight="1"/>
    <row r="8885" ht="17.25" customHeight="1"/>
    <row r="8886" ht="17.25" customHeight="1"/>
    <row r="8887" ht="17.25" customHeight="1"/>
    <row r="8888" ht="17.25" customHeight="1"/>
    <row r="8889" ht="17.25" customHeight="1"/>
    <row r="8890" ht="17.25" customHeight="1"/>
    <row r="8891" ht="17.25" customHeight="1"/>
    <row r="8892" ht="17.25" customHeight="1"/>
    <row r="8893" ht="17.25" customHeight="1"/>
    <row r="8894" ht="17.25" customHeight="1"/>
    <row r="8895" ht="17.25" customHeight="1"/>
    <row r="8896" ht="17.25" customHeight="1"/>
    <row r="8897" ht="17.25" customHeight="1"/>
    <row r="8898" ht="17.25" customHeight="1"/>
    <row r="8899" ht="17.25" customHeight="1"/>
    <row r="8900" ht="17.25" customHeight="1"/>
    <row r="8901" ht="17.25" customHeight="1"/>
    <row r="8902" ht="17.25" customHeight="1"/>
    <row r="8903" ht="17.25" customHeight="1"/>
    <row r="8904" ht="17.25" customHeight="1"/>
    <row r="8905" ht="17.25" customHeight="1"/>
    <row r="8906" ht="17.25" customHeight="1"/>
    <row r="8907" ht="17.25" customHeight="1"/>
    <row r="8908" ht="17.25" customHeight="1"/>
    <row r="8909" ht="17.25" customHeight="1"/>
    <row r="8910" ht="17.25" customHeight="1"/>
    <row r="8911" ht="17.25" customHeight="1"/>
    <row r="8912" ht="17.25" customHeight="1"/>
    <row r="8913" ht="17.25" customHeight="1"/>
    <row r="8914" ht="17.25" customHeight="1"/>
    <row r="8915" ht="17.25" customHeight="1"/>
    <row r="8916" ht="17.25" customHeight="1"/>
    <row r="8917" ht="17.25" customHeight="1"/>
    <row r="8918" ht="17.25" customHeight="1"/>
    <row r="8919" ht="17.25" customHeight="1"/>
    <row r="8920" ht="17.25" customHeight="1"/>
    <row r="8921" ht="17.25" customHeight="1"/>
    <row r="8922" ht="17.25" customHeight="1"/>
    <row r="8923" ht="17.25" customHeight="1"/>
    <row r="8924" ht="17.25" customHeight="1"/>
    <row r="8925" ht="17.25" customHeight="1"/>
    <row r="8926" ht="17.25" customHeight="1"/>
    <row r="8927" ht="17.25" customHeight="1"/>
    <row r="8928" ht="17.25" customHeight="1"/>
    <row r="8929" ht="17.25" customHeight="1"/>
    <row r="8930" ht="17.25" customHeight="1"/>
    <row r="8931" ht="17.25" customHeight="1"/>
    <row r="8932" ht="17.25" customHeight="1"/>
    <row r="8933" ht="17.25" customHeight="1"/>
    <row r="8934" ht="17.25" customHeight="1"/>
    <row r="8935" ht="17.25" customHeight="1"/>
    <row r="8936" ht="17.25" customHeight="1"/>
    <row r="8937" ht="17.25" customHeight="1"/>
    <row r="8938" ht="17.25" customHeight="1"/>
    <row r="8939" ht="17.25" customHeight="1"/>
    <row r="8940" ht="17.25" customHeight="1"/>
    <row r="8941" ht="17.25" customHeight="1"/>
    <row r="8942" ht="17.25" customHeight="1"/>
    <row r="8943" ht="17.25" customHeight="1"/>
    <row r="8944" ht="17.25" customHeight="1"/>
    <row r="8945" ht="17.25" customHeight="1"/>
    <row r="8946" ht="17.25" customHeight="1"/>
    <row r="8947" ht="17.25" customHeight="1"/>
    <row r="8948" ht="17.25" customHeight="1"/>
    <row r="8949" ht="17.25" customHeight="1"/>
    <row r="8950" ht="17.25" customHeight="1"/>
    <row r="8951" ht="17.25" customHeight="1"/>
    <row r="8952" ht="17.25" customHeight="1"/>
    <row r="8953" ht="17.25" customHeight="1"/>
    <row r="8954" ht="17.25" customHeight="1"/>
    <row r="8955" ht="17.25" customHeight="1"/>
    <row r="8956" ht="17.25" customHeight="1"/>
    <row r="8957" ht="17.25" customHeight="1"/>
    <row r="8958" ht="17.25" customHeight="1"/>
    <row r="8959" ht="17.25" customHeight="1"/>
    <row r="8960" ht="17.25" customHeight="1"/>
    <row r="8961" ht="17.25" customHeight="1"/>
    <row r="8962" ht="17.25" customHeight="1"/>
    <row r="8963" ht="17.25" customHeight="1"/>
    <row r="8964" ht="17.25" customHeight="1"/>
    <row r="8965" ht="17.25" customHeight="1"/>
    <row r="8966" ht="17.25" customHeight="1"/>
    <row r="8967" ht="17.25" customHeight="1"/>
    <row r="8968" ht="17.25" customHeight="1"/>
    <row r="8969" ht="17.25" customHeight="1"/>
    <row r="8970" ht="17.25" customHeight="1"/>
    <row r="8971" ht="17.25" customHeight="1"/>
    <row r="8972" ht="17.25" customHeight="1"/>
    <row r="8973" ht="17.25" customHeight="1"/>
    <row r="8974" ht="17.25" customHeight="1"/>
    <row r="8975" ht="17.25" customHeight="1"/>
    <row r="8976" ht="17.25" customHeight="1"/>
    <row r="8977" ht="17.25" customHeight="1"/>
    <row r="8978" ht="17.25" customHeight="1"/>
    <row r="8979" ht="17.25" customHeight="1"/>
    <row r="8980" ht="17.25" customHeight="1"/>
    <row r="8981" ht="17.25" customHeight="1"/>
    <row r="8982" ht="17.25" customHeight="1"/>
    <row r="8983" ht="17.25" customHeight="1"/>
    <row r="8984" ht="17.25" customHeight="1"/>
    <row r="8985" ht="17.25" customHeight="1"/>
    <row r="8986" ht="17.25" customHeight="1"/>
    <row r="8987" ht="17.25" customHeight="1"/>
    <row r="8988" ht="17.25" customHeight="1"/>
    <row r="8989" ht="17.25" customHeight="1"/>
    <row r="8990" ht="17.25" customHeight="1"/>
    <row r="8991" ht="17.25" customHeight="1"/>
    <row r="8992" ht="17.25" customHeight="1"/>
    <row r="8993" ht="17.25" customHeight="1"/>
    <row r="8994" ht="17.25" customHeight="1"/>
    <row r="8995" ht="17.25" customHeight="1"/>
    <row r="8996" ht="17.25" customHeight="1"/>
    <row r="8997" ht="17.25" customHeight="1"/>
    <row r="8998" ht="17.25" customHeight="1"/>
    <row r="8999" ht="17.25" customHeight="1"/>
    <row r="9000" ht="17.25" customHeight="1"/>
    <row r="9001" ht="17.25" customHeight="1"/>
    <row r="9002" ht="17.25" customHeight="1"/>
    <row r="9003" ht="17.25" customHeight="1"/>
    <row r="9004" ht="17.25" customHeight="1"/>
    <row r="9005" ht="17.25" customHeight="1"/>
    <row r="9006" ht="17.25" customHeight="1"/>
    <row r="9007" ht="17.25" customHeight="1"/>
    <row r="9008" ht="17.25" customHeight="1"/>
    <row r="9009" ht="17.25" customHeight="1"/>
    <row r="9010" ht="17.25" customHeight="1"/>
    <row r="9011" ht="17.25" customHeight="1"/>
    <row r="9012" ht="17.25" customHeight="1"/>
    <row r="9013" ht="17.25" customHeight="1"/>
    <row r="9014" ht="17.25" customHeight="1"/>
    <row r="9015" ht="17.25" customHeight="1"/>
    <row r="9016" ht="17.25" customHeight="1"/>
    <row r="9017" ht="17.25" customHeight="1"/>
    <row r="9018" ht="17.25" customHeight="1"/>
    <row r="9019" ht="17.25" customHeight="1"/>
    <row r="9020" ht="17.25" customHeight="1"/>
    <row r="9021" ht="17.25" customHeight="1"/>
    <row r="9022" ht="17.25" customHeight="1"/>
    <row r="9023" ht="17.25" customHeight="1"/>
    <row r="9024" ht="17.25" customHeight="1"/>
    <row r="9025" ht="17.25" customHeight="1"/>
    <row r="9026" ht="17.25" customHeight="1"/>
    <row r="9027" ht="17.25" customHeight="1"/>
    <row r="9028" ht="17.25" customHeight="1"/>
    <row r="9029" ht="17.25" customHeight="1"/>
    <row r="9030" ht="17.25" customHeight="1"/>
    <row r="9031" ht="17.25" customHeight="1"/>
    <row r="9032" ht="17.25" customHeight="1"/>
    <row r="9033" ht="17.25" customHeight="1"/>
    <row r="9034" ht="17.25" customHeight="1"/>
    <row r="9035" ht="17.25" customHeight="1"/>
    <row r="9036" ht="17.25" customHeight="1"/>
    <row r="9037" ht="17.25" customHeight="1"/>
    <row r="9038" ht="17.25" customHeight="1"/>
    <row r="9039" ht="17.25" customHeight="1"/>
    <row r="9040" ht="17.25" customHeight="1"/>
    <row r="9041" ht="17.25" customHeight="1"/>
    <row r="9042" ht="17.25" customHeight="1"/>
    <row r="9043" ht="17.25" customHeight="1"/>
    <row r="9044" ht="17.25" customHeight="1"/>
    <row r="9045" ht="17.25" customHeight="1"/>
    <row r="9046" ht="17.25" customHeight="1"/>
    <row r="9047" ht="17.25" customHeight="1"/>
    <row r="9048" ht="17.25" customHeight="1"/>
    <row r="9049" ht="17.25" customHeight="1"/>
    <row r="9050" ht="17.25" customHeight="1"/>
    <row r="9051" ht="17.25" customHeight="1"/>
    <row r="9052" ht="17.25" customHeight="1"/>
    <row r="9053" ht="17.25" customHeight="1"/>
    <row r="9054" ht="17.25" customHeight="1"/>
    <row r="9055" ht="17.25" customHeight="1"/>
    <row r="9056" ht="17.25" customHeight="1"/>
    <row r="9057" ht="17.25" customHeight="1"/>
    <row r="9058" ht="17.25" customHeight="1"/>
    <row r="9059" ht="17.25" customHeight="1"/>
    <row r="9060" ht="17.25" customHeight="1"/>
    <row r="9061" ht="17.25" customHeight="1"/>
    <row r="9062" ht="17.25" customHeight="1"/>
    <row r="9063" ht="17.25" customHeight="1"/>
    <row r="9064" ht="17.25" customHeight="1"/>
    <row r="9065" ht="17.25" customHeight="1"/>
    <row r="9066" ht="17.25" customHeight="1"/>
    <row r="9067" ht="17.25" customHeight="1"/>
    <row r="9068" ht="17.25" customHeight="1"/>
    <row r="9069" ht="17.25" customHeight="1"/>
    <row r="9070" ht="17.25" customHeight="1"/>
    <row r="9071" ht="17.25" customHeight="1"/>
    <row r="9072" ht="17.25" customHeight="1"/>
    <row r="9073" ht="17.25" customHeight="1"/>
    <row r="9074" ht="17.25" customHeight="1"/>
    <row r="9075" ht="17.25" customHeight="1"/>
    <row r="9076" ht="17.25" customHeight="1"/>
    <row r="9077" ht="17.25" customHeight="1"/>
    <row r="9078" ht="17.25" customHeight="1"/>
    <row r="9079" ht="17.25" customHeight="1"/>
    <row r="9080" ht="17.25" customHeight="1"/>
    <row r="9081" ht="17.25" customHeight="1"/>
    <row r="9082" ht="17.25" customHeight="1"/>
    <row r="9083" ht="17.25" customHeight="1"/>
    <row r="9084" ht="17.25" customHeight="1"/>
    <row r="9085" ht="17.25" customHeight="1"/>
    <row r="9086" ht="17.25" customHeight="1"/>
    <row r="9087" ht="17.25" customHeight="1"/>
    <row r="9088" ht="17.25" customHeight="1"/>
    <row r="9089" ht="17.25" customHeight="1"/>
    <row r="9090" ht="17.25" customHeight="1"/>
    <row r="9091" ht="17.25" customHeight="1"/>
    <row r="9092" ht="17.25" customHeight="1"/>
    <row r="9093" ht="17.25" customHeight="1"/>
    <row r="9094" ht="17.25" customHeight="1"/>
    <row r="9095" ht="17.25" customHeight="1"/>
    <row r="9096" ht="17.25" customHeight="1"/>
    <row r="9097" ht="17.25" customHeight="1"/>
    <row r="9098" ht="17.25" customHeight="1"/>
    <row r="9099" ht="17.25" customHeight="1"/>
    <row r="9100" ht="17.25" customHeight="1"/>
    <row r="9101" ht="17.25" customHeight="1"/>
    <row r="9102" ht="17.25" customHeight="1"/>
    <row r="9103" ht="17.25" customHeight="1"/>
    <row r="9104" ht="17.25" customHeight="1"/>
    <row r="9105" ht="17.25" customHeight="1"/>
    <row r="9106" ht="17.25" customHeight="1"/>
    <row r="9107" ht="17.25" customHeight="1"/>
    <row r="9108" ht="17.25" customHeight="1"/>
    <row r="9109" ht="17.25" customHeight="1"/>
    <row r="9110" ht="17.25" customHeight="1"/>
    <row r="9111" ht="17.25" customHeight="1"/>
    <row r="9112" ht="17.25" customHeight="1"/>
    <row r="9113" ht="17.25" customHeight="1"/>
    <row r="9114" ht="17.25" customHeight="1"/>
    <row r="9115" ht="17.25" customHeight="1"/>
    <row r="9116" ht="17.25" customHeight="1"/>
    <row r="9117" ht="17.25" customHeight="1"/>
    <row r="9118" ht="17.25" customHeight="1"/>
    <row r="9119" ht="17.25" customHeight="1"/>
    <row r="9120" ht="17.25" customHeight="1"/>
    <row r="9121" ht="17.25" customHeight="1"/>
    <row r="9122" ht="17.25" customHeight="1"/>
    <row r="9123" ht="17.25" customHeight="1"/>
    <row r="9124" ht="17.25" customHeight="1"/>
    <row r="9125" ht="17.25" customHeight="1"/>
    <row r="9126" ht="17.25" customHeight="1"/>
    <row r="9127" ht="17.25" customHeight="1"/>
    <row r="9128" ht="17.25" customHeight="1"/>
    <row r="9129" ht="17.25" customHeight="1"/>
    <row r="9130" ht="17.25" customHeight="1"/>
    <row r="9131" ht="17.25" customHeight="1"/>
    <row r="9132" ht="17.25" customHeight="1"/>
    <row r="9133" ht="17.25" customHeight="1"/>
    <row r="9134" ht="17.25" customHeight="1"/>
    <row r="9135" ht="17.25" customHeight="1"/>
    <row r="9136" ht="17.25" customHeight="1"/>
    <row r="9137" ht="17.25" customHeight="1"/>
    <row r="9138" ht="17.25" customHeight="1"/>
    <row r="9139" ht="17.25" customHeight="1"/>
    <row r="9140" ht="17.25" customHeight="1"/>
    <row r="9141" ht="17.25" customHeight="1"/>
    <row r="9142" ht="17.25" customHeight="1"/>
    <row r="9143" ht="17.25" customHeight="1"/>
    <row r="9144" ht="17.25" customHeight="1"/>
    <row r="9145" ht="17.25" customHeight="1"/>
    <row r="9146" ht="17.25" customHeight="1"/>
    <row r="9147" ht="17.25" customHeight="1"/>
    <row r="9148" ht="17.25" customHeight="1"/>
    <row r="9149" ht="17.25" customHeight="1"/>
    <row r="9150" ht="17.25" customHeight="1"/>
    <row r="9151" ht="17.25" customHeight="1"/>
    <row r="9152" ht="17.25" customHeight="1"/>
    <row r="9153" ht="17.25" customHeight="1"/>
    <row r="9154" ht="17.25" customHeight="1"/>
    <row r="9155" ht="17.25" customHeight="1"/>
    <row r="9156" ht="17.25" customHeight="1"/>
    <row r="9157" ht="17.25" customHeight="1"/>
    <row r="9158" ht="17.25" customHeight="1"/>
    <row r="9159" ht="17.25" customHeight="1"/>
    <row r="9160" ht="17.25" customHeight="1"/>
    <row r="9161" ht="17.25" customHeight="1"/>
    <row r="9162" ht="17.25" customHeight="1"/>
    <row r="9163" ht="17.25" customHeight="1"/>
    <row r="9164" ht="17.25" customHeight="1"/>
    <row r="9165" ht="17.25" customHeight="1"/>
    <row r="9166" ht="17.25" customHeight="1"/>
    <row r="9167" ht="17.25" customHeight="1"/>
    <row r="9168" ht="17.25" customHeight="1"/>
    <row r="9169" ht="17.25" customHeight="1"/>
    <row r="9170" ht="17.25" customHeight="1"/>
    <row r="9171" ht="17.25" customHeight="1"/>
    <row r="9172" ht="17.25" customHeight="1"/>
    <row r="9173" ht="17.25" customHeight="1"/>
    <row r="9174" ht="17.25" customHeight="1"/>
    <row r="9175" ht="17.25" customHeight="1"/>
    <row r="9176" ht="17.25" customHeight="1"/>
    <row r="9177" ht="17.25" customHeight="1"/>
    <row r="9178" ht="17.25" customHeight="1"/>
    <row r="9179" ht="17.25" customHeight="1"/>
    <row r="9180" ht="17.25" customHeight="1"/>
    <row r="9181" ht="17.25" customHeight="1"/>
    <row r="9182" ht="17.25" customHeight="1"/>
    <row r="9183" ht="17.25" customHeight="1"/>
    <row r="9184" ht="17.25" customHeight="1"/>
    <row r="9185" ht="17.25" customHeight="1"/>
    <row r="9186" ht="17.25" customHeight="1"/>
    <row r="9187" ht="17.25" customHeight="1"/>
    <row r="9188" ht="17.25" customHeight="1"/>
    <row r="9189" ht="17.25" customHeight="1"/>
    <row r="9190" ht="17.25" customHeight="1"/>
    <row r="9191" ht="17.25" customHeight="1"/>
    <row r="9192" ht="17.25" customHeight="1"/>
    <row r="9193" ht="17.25" customHeight="1"/>
    <row r="9194" ht="17.25" customHeight="1"/>
    <row r="9195" ht="17.25" customHeight="1"/>
    <row r="9196" ht="17.25" customHeight="1"/>
    <row r="9197" ht="17.25" customHeight="1"/>
    <row r="9198" ht="17.25" customHeight="1"/>
    <row r="9199" ht="17.25" customHeight="1"/>
    <row r="9200" ht="17.25" customHeight="1"/>
    <row r="9201" ht="17.25" customHeight="1"/>
    <row r="9202" ht="17.25" customHeight="1"/>
    <row r="9203" ht="17.25" customHeight="1"/>
    <row r="9204" ht="17.25" customHeight="1"/>
    <row r="9205" ht="17.25" customHeight="1"/>
    <row r="9206" ht="17.25" customHeight="1"/>
    <row r="9207" ht="17.25" customHeight="1"/>
    <row r="9208" ht="17.25" customHeight="1"/>
    <row r="9209" ht="17.25" customHeight="1"/>
    <row r="9210" ht="17.25" customHeight="1"/>
    <row r="9211" ht="17.25" customHeight="1"/>
    <row r="9212" ht="17.25" customHeight="1"/>
    <row r="9213" ht="17.25" customHeight="1"/>
    <row r="9214" ht="17.25" customHeight="1"/>
    <row r="9215" ht="17.25" customHeight="1"/>
    <row r="9216" ht="17.25" customHeight="1"/>
    <row r="9217" ht="17.25" customHeight="1"/>
    <row r="9218" ht="17.25" customHeight="1"/>
    <row r="9219" ht="17.25" customHeight="1"/>
    <row r="9220" ht="17.25" customHeight="1"/>
    <row r="9221" ht="17.25" customHeight="1"/>
    <row r="9222" ht="17.25" customHeight="1"/>
    <row r="9223" ht="17.25" customHeight="1"/>
    <row r="9224" ht="17.25" customHeight="1"/>
    <row r="9225" ht="17.25" customHeight="1"/>
    <row r="9226" ht="17.25" customHeight="1"/>
    <row r="9227" ht="17.25" customHeight="1"/>
    <row r="9228" ht="17.25" customHeight="1"/>
    <row r="9229" ht="17.25" customHeight="1"/>
    <row r="9230" ht="17.25" customHeight="1"/>
    <row r="9231" ht="17.25" customHeight="1"/>
    <row r="9232" ht="17.25" customHeight="1"/>
    <row r="9233" ht="17.25" customHeight="1"/>
    <row r="9234" ht="17.25" customHeight="1"/>
    <row r="9235" ht="17.25" customHeight="1"/>
    <row r="9236" ht="17.25" customHeight="1"/>
    <row r="9237" ht="17.25" customHeight="1"/>
    <row r="9238" ht="17.25" customHeight="1"/>
    <row r="9239" ht="17.25" customHeight="1"/>
    <row r="9240" ht="17.25" customHeight="1"/>
    <row r="9241" ht="17.25" customHeight="1"/>
    <row r="9242" ht="17.25" customHeight="1"/>
    <row r="9243" ht="17.25" customHeight="1"/>
    <row r="9244" ht="17.25" customHeight="1"/>
    <row r="9245" ht="17.25" customHeight="1"/>
    <row r="9246" ht="17.25" customHeight="1"/>
    <row r="9247" ht="17.25" customHeight="1"/>
    <row r="9248" ht="17.25" customHeight="1"/>
    <row r="9249" ht="17.25" customHeight="1"/>
    <row r="9250" ht="17.25" customHeight="1"/>
    <row r="9251" ht="17.25" customHeight="1"/>
    <row r="9252" ht="17.25" customHeight="1"/>
    <row r="9253" ht="17.25" customHeight="1"/>
    <row r="9254" ht="17.25" customHeight="1"/>
    <row r="9255" ht="17.25" customHeight="1"/>
    <row r="9256" ht="17.25" customHeight="1"/>
    <row r="9257" ht="17.25" customHeight="1"/>
    <row r="9258" ht="17.25" customHeight="1"/>
    <row r="9259" ht="17.25" customHeight="1"/>
    <row r="9260" ht="17.25" customHeight="1"/>
    <row r="9261" ht="17.25" customHeight="1"/>
    <row r="9262" ht="17.25" customHeight="1"/>
    <row r="9263" ht="17.25" customHeight="1"/>
    <row r="9264" ht="17.25" customHeight="1"/>
    <row r="9265" ht="17.25" customHeight="1"/>
    <row r="9266" ht="17.25" customHeight="1"/>
    <row r="9267" ht="17.25" customHeight="1"/>
    <row r="9268" ht="17.25" customHeight="1"/>
    <row r="9269" ht="17.25" customHeight="1"/>
    <row r="9270" ht="17.25" customHeight="1"/>
    <row r="9271" ht="17.25" customHeight="1"/>
    <row r="9272" ht="17.25" customHeight="1"/>
    <row r="9273" ht="17.25" customHeight="1"/>
    <row r="9274" ht="17.25" customHeight="1"/>
    <row r="9275" ht="17.25" customHeight="1"/>
    <row r="9276" ht="17.25" customHeight="1"/>
    <row r="9277" ht="17.25" customHeight="1"/>
    <row r="9278" ht="17.25" customHeight="1"/>
    <row r="9279" ht="17.25" customHeight="1"/>
    <row r="9280" ht="17.25" customHeight="1"/>
    <row r="9281" ht="17.25" customHeight="1"/>
    <row r="9282" ht="17.25" customHeight="1"/>
    <row r="9283" ht="17.25" customHeight="1"/>
    <row r="9284" ht="17.25" customHeight="1"/>
    <row r="9285" ht="17.25" customHeight="1"/>
    <row r="9286" ht="17.25" customHeight="1"/>
    <row r="9287" ht="17.25" customHeight="1"/>
    <row r="9288" ht="17.25" customHeight="1"/>
    <row r="9289" ht="17.25" customHeight="1"/>
    <row r="9290" ht="17.25" customHeight="1"/>
    <row r="9291" ht="17.25" customHeight="1"/>
    <row r="9292" ht="17.25" customHeight="1"/>
    <row r="9293" ht="17.25" customHeight="1"/>
    <row r="9294" ht="17.25" customHeight="1"/>
    <row r="9295" ht="17.25" customHeight="1"/>
    <row r="9296" ht="17.25" customHeight="1"/>
    <row r="9297" ht="17.25" customHeight="1"/>
    <row r="9298" ht="17.25" customHeight="1"/>
    <row r="9299" ht="17.25" customHeight="1"/>
    <row r="9300" ht="17.25" customHeight="1"/>
    <row r="9301" ht="17.25" customHeight="1"/>
    <row r="9302" ht="17.25" customHeight="1"/>
    <row r="9303" ht="17.25" customHeight="1"/>
    <row r="9304" ht="17.25" customHeight="1"/>
    <row r="9305" ht="17.25" customHeight="1"/>
    <row r="9306" ht="17.25" customHeight="1"/>
    <row r="9307" ht="17.25" customHeight="1"/>
    <row r="9308" ht="17.25" customHeight="1"/>
    <row r="9309" ht="17.25" customHeight="1"/>
    <row r="9310" ht="17.25" customHeight="1"/>
    <row r="9311" ht="17.25" customHeight="1"/>
    <row r="9312" ht="17.25" customHeight="1"/>
    <row r="9313" ht="17.25" customHeight="1"/>
    <row r="9314" ht="17.25" customHeight="1"/>
    <row r="9315" ht="17.25" customHeight="1"/>
    <row r="9316" ht="17.25" customHeight="1"/>
    <row r="9317" ht="17.25" customHeight="1"/>
    <row r="9318" ht="17.25" customHeight="1"/>
    <row r="9319" ht="17.25" customHeight="1"/>
    <row r="9320" ht="17.25" customHeight="1"/>
    <row r="9321" ht="17.25" customHeight="1"/>
    <row r="9322" ht="17.25" customHeight="1"/>
    <row r="9323" ht="17.25" customHeight="1"/>
    <row r="9324" ht="17.25" customHeight="1"/>
    <row r="9325" ht="17.25" customHeight="1"/>
    <row r="9326" ht="17.25" customHeight="1"/>
    <row r="9327" ht="17.25" customHeight="1"/>
    <row r="9328" ht="17.25" customHeight="1"/>
    <row r="9329" ht="17.25" customHeight="1"/>
    <row r="9330" ht="17.25" customHeight="1"/>
    <row r="9331" ht="17.25" customHeight="1"/>
    <row r="9332" ht="17.25" customHeight="1"/>
    <row r="9333" ht="17.25" customHeight="1"/>
    <row r="9334" ht="17.25" customHeight="1"/>
    <row r="9335" ht="17.25" customHeight="1"/>
    <row r="9336" ht="17.25" customHeight="1"/>
    <row r="9337" ht="17.25" customHeight="1"/>
    <row r="9338" ht="17.25" customHeight="1"/>
    <row r="9339" ht="17.25" customHeight="1"/>
    <row r="9340" ht="17.25" customHeight="1"/>
    <row r="9341" ht="17.25" customHeight="1"/>
    <row r="9342" ht="17.25" customHeight="1"/>
    <row r="9343" ht="17.25" customHeight="1"/>
    <row r="9344" ht="17.25" customHeight="1"/>
    <row r="9345" ht="17.25" customHeight="1"/>
    <row r="9346" ht="17.25" customHeight="1"/>
    <row r="9347" ht="17.25" customHeight="1"/>
    <row r="9348" ht="17.25" customHeight="1"/>
    <row r="9349" ht="17.25" customHeight="1"/>
    <row r="9350" ht="17.25" customHeight="1"/>
    <row r="9351" ht="17.25" customHeight="1"/>
    <row r="9352" ht="17.25" customHeight="1"/>
    <row r="9353" ht="17.25" customHeight="1"/>
    <row r="9354" ht="17.25" customHeight="1"/>
    <row r="9355" ht="17.25" customHeight="1"/>
    <row r="9356" ht="17.25" customHeight="1"/>
    <row r="9357" ht="17.25" customHeight="1"/>
    <row r="9358" ht="17.25" customHeight="1"/>
    <row r="9359" ht="17.25" customHeight="1"/>
    <row r="9360" ht="17.25" customHeight="1"/>
    <row r="9361" ht="17.25" customHeight="1"/>
    <row r="9362" ht="17.25" customHeight="1"/>
    <row r="9363" ht="17.25" customHeight="1"/>
    <row r="9364" ht="17.25" customHeight="1"/>
    <row r="9365" ht="17.25" customHeight="1"/>
    <row r="9366" ht="17.25" customHeight="1"/>
    <row r="9367" ht="17.25" customHeight="1"/>
    <row r="9368" ht="17.25" customHeight="1"/>
    <row r="9369" ht="17.25" customHeight="1"/>
    <row r="9370" ht="17.25" customHeight="1"/>
    <row r="9371" ht="17.25" customHeight="1"/>
    <row r="9372" ht="17.25" customHeight="1"/>
    <row r="9373" ht="17.25" customHeight="1"/>
    <row r="9374" ht="17.25" customHeight="1"/>
    <row r="9375" ht="17.25" customHeight="1"/>
    <row r="9376" ht="17.25" customHeight="1"/>
    <row r="9377" ht="17.25" customHeight="1"/>
    <row r="9378" ht="17.25" customHeight="1"/>
    <row r="9379" ht="17.25" customHeight="1"/>
    <row r="9380" ht="17.25" customHeight="1"/>
    <row r="9381" ht="17.25" customHeight="1"/>
    <row r="9382" ht="17.25" customHeight="1"/>
    <row r="9383" ht="17.25" customHeight="1"/>
    <row r="9384" ht="17.25" customHeight="1"/>
    <row r="9385" ht="17.25" customHeight="1"/>
    <row r="9386" ht="17.25" customHeight="1"/>
    <row r="9387" ht="17.25" customHeight="1"/>
    <row r="9388" ht="17.25" customHeight="1"/>
    <row r="9389" ht="17.25" customHeight="1"/>
    <row r="9390" ht="17.25" customHeight="1"/>
    <row r="9391" ht="17.25" customHeight="1"/>
    <row r="9392" ht="17.25" customHeight="1"/>
    <row r="9393" ht="17.25" customHeight="1"/>
    <row r="9394" ht="17.25" customHeight="1"/>
    <row r="9395" ht="17.25" customHeight="1"/>
    <row r="9396" ht="17.25" customHeight="1"/>
    <row r="9397" ht="17.25" customHeight="1"/>
    <row r="9398" ht="17.25" customHeight="1"/>
    <row r="9399" ht="17.25" customHeight="1"/>
    <row r="9400" ht="17.25" customHeight="1"/>
    <row r="9401" ht="17.25" customHeight="1"/>
    <row r="9402" ht="17.25" customHeight="1"/>
    <row r="9403" ht="17.25" customHeight="1"/>
    <row r="9404" ht="17.25" customHeight="1"/>
    <row r="9405" ht="17.25" customHeight="1"/>
    <row r="9406" ht="17.25" customHeight="1"/>
    <row r="9407" ht="17.25" customHeight="1"/>
    <row r="9408" ht="17.25" customHeight="1"/>
    <row r="9409" ht="17.25" customHeight="1"/>
    <row r="9410" ht="17.25" customHeight="1"/>
    <row r="9411" ht="17.25" customHeight="1"/>
    <row r="9412" ht="17.25" customHeight="1"/>
    <row r="9413" ht="17.25" customHeight="1"/>
    <row r="9414" ht="17.25" customHeight="1"/>
    <row r="9415" ht="17.25" customHeight="1"/>
    <row r="9416" ht="17.25" customHeight="1"/>
    <row r="9417" ht="17.25" customHeight="1"/>
    <row r="9418" ht="17.25" customHeight="1"/>
    <row r="9419" ht="17.25" customHeight="1"/>
    <row r="9420" ht="17.25" customHeight="1"/>
    <row r="9421" ht="17.25" customHeight="1"/>
    <row r="9422" ht="17.25" customHeight="1"/>
    <row r="9423" ht="17.25" customHeight="1"/>
    <row r="9424" ht="17.25" customHeight="1"/>
    <row r="9425" ht="17.25" customHeight="1"/>
    <row r="9426" ht="17.25" customHeight="1"/>
    <row r="9427" ht="17.25" customHeight="1"/>
    <row r="9428" ht="17.25" customHeight="1"/>
    <row r="9429" ht="17.25" customHeight="1"/>
    <row r="9430" ht="17.25" customHeight="1"/>
    <row r="9431" ht="17.25" customHeight="1"/>
    <row r="9432" ht="17.25" customHeight="1"/>
    <row r="9433" ht="17.25" customHeight="1"/>
    <row r="9434" ht="17.25" customHeight="1"/>
    <row r="9435" ht="17.25" customHeight="1"/>
    <row r="9436" ht="17.25" customHeight="1"/>
    <row r="9437" ht="17.25" customHeight="1"/>
    <row r="9438" ht="17.25" customHeight="1"/>
    <row r="9439" ht="17.25" customHeight="1"/>
    <row r="9440" ht="17.25" customHeight="1"/>
    <row r="9441" ht="17.25" customHeight="1"/>
    <row r="9442" ht="17.25" customHeight="1"/>
    <row r="9443" ht="17.25" customHeight="1"/>
    <row r="9444" ht="17.25" customHeight="1"/>
    <row r="9445" ht="17.25" customHeight="1"/>
    <row r="9446" ht="17.25" customHeight="1"/>
    <row r="9447" ht="17.25" customHeight="1"/>
    <row r="9448" ht="17.25" customHeight="1"/>
    <row r="9449" ht="17.25" customHeight="1"/>
    <row r="9450" ht="17.25" customHeight="1"/>
    <row r="9451" ht="17.25" customHeight="1"/>
    <row r="9452" ht="17.25" customHeight="1"/>
    <row r="9453" ht="17.25" customHeight="1"/>
    <row r="9454" ht="17.25" customHeight="1"/>
    <row r="9455" ht="17.25" customHeight="1"/>
    <row r="9456" ht="17.25" customHeight="1"/>
    <row r="9457" ht="17.25" customHeight="1"/>
    <row r="9458" ht="17.25" customHeight="1"/>
    <row r="9459" ht="17.25" customHeight="1"/>
    <row r="9460" ht="17.25" customHeight="1"/>
    <row r="9461" ht="17.25" customHeight="1"/>
    <row r="9462" ht="17.25" customHeight="1"/>
    <row r="9463" ht="17.25" customHeight="1"/>
    <row r="9464" ht="17.25" customHeight="1"/>
    <row r="9465" ht="17.25" customHeight="1"/>
    <row r="9466" ht="17.25" customHeight="1"/>
    <row r="9467" ht="17.25" customHeight="1"/>
    <row r="9468" ht="17.25" customHeight="1"/>
    <row r="9469" ht="17.25" customHeight="1"/>
    <row r="9470" ht="17.25" customHeight="1"/>
    <row r="9471" ht="17.25" customHeight="1"/>
    <row r="9472" ht="17.25" customHeight="1"/>
    <row r="9473" ht="17.25" customHeight="1"/>
    <row r="9474" ht="17.25" customHeight="1"/>
    <row r="9475" ht="17.25" customHeight="1"/>
    <row r="9476" ht="17.25" customHeight="1"/>
    <row r="9477" ht="17.25" customHeight="1"/>
    <row r="9478" ht="17.25" customHeight="1"/>
    <row r="9479" ht="17.25" customHeight="1"/>
    <row r="9480" ht="17.25" customHeight="1"/>
    <row r="9481" ht="17.25" customHeight="1"/>
    <row r="9482" ht="17.25" customHeight="1"/>
    <row r="9483" ht="17.25" customHeight="1"/>
    <row r="9484" ht="17.25" customHeight="1"/>
    <row r="9485" ht="17.25" customHeight="1"/>
    <row r="9486" ht="17.25" customHeight="1"/>
    <row r="9487" ht="17.25" customHeight="1"/>
    <row r="9488" ht="17.25" customHeight="1"/>
    <row r="9489" ht="17.25" customHeight="1"/>
    <row r="9490" ht="17.25" customHeight="1"/>
    <row r="9491" ht="17.25" customHeight="1"/>
    <row r="9492" ht="17.25" customHeight="1"/>
    <row r="9493" ht="17.25" customHeight="1"/>
    <row r="9494" ht="17.25" customHeight="1"/>
    <row r="9495" ht="17.25" customHeight="1"/>
    <row r="9496" ht="17.25" customHeight="1"/>
    <row r="9497" ht="17.25" customHeight="1"/>
    <row r="9498" ht="17.25" customHeight="1"/>
    <row r="9499" ht="17.25" customHeight="1"/>
    <row r="9500" ht="17.25" customHeight="1"/>
    <row r="9501" ht="17.25" customHeight="1"/>
    <row r="9502" ht="17.25" customHeight="1"/>
    <row r="9503" ht="17.25" customHeight="1"/>
    <row r="9504" ht="17.25" customHeight="1"/>
    <row r="9505" ht="17.25" customHeight="1"/>
    <row r="9506" ht="17.25" customHeight="1"/>
    <row r="9507" ht="17.25" customHeight="1"/>
    <row r="9508" ht="17.25" customHeight="1"/>
    <row r="9509" ht="17.25" customHeight="1"/>
    <row r="9510" ht="17.25" customHeight="1"/>
    <row r="9511" ht="17.25" customHeight="1"/>
    <row r="9512" ht="17.25" customHeight="1"/>
    <row r="9513" ht="17.25" customHeight="1"/>
    <row r="9514" ht="17.25" customHeight="1"/>
    <row r="9515" ht="17.25" customHeight="1"/>
    <row r="9516" ht="17.25" customHeight="1"/>
    <row r="9517" ht="17.25" customHeight="1"/>
    <row r="9518" ht="17.25" customHeight="1"/>
    <row r="9519" ht="17.25" customHeight="1"/>
    <row r="9520" ht="17.25" customHeight="1"/>
    <row r="9521" ht="17.25" customHeight="1"/>
    <row r="9522" ht="17.25" customHeight="1"/>
    <row r="9523" ht="17.25" customHeight="1"/>
    <row r="9524" ht="17.25" customHeight="1"/>
    <row r="9525" ht="17.25" customHeight="1"/>
    <row r="9526" ht="17.25" customHeight="1"/>
    <row r="9527" ht="17.25" customHeight="1"/>
    <row r="9528" ht="17.25" customHeight="1"/>
    <row r="9529" ht="17.25" customHeight="1"/>
    <row r="9530" ht="17.25" customHeight="1"/>
    <row r="9531" ht="17.25" customHeight="1"/>
    <row r="9532" ht="17.25" customHeight="1"/>
    <row r="9533" ht="17.25" customHeight="1"/>
    <row r="9534" ht="17.25" customHeight="1"/>
    <row r="9535" ht="17.25" customHeight="1"/>
    <row r="9536" ht="17.25" customHeight="1"/>
    <row r="9537" ht="17.25" customHeight="1"/>
    <row r="9538" ht="17.25" customHeight="1"/>
    <row r="9539" ht="17.25" customHeight="1"/>
    <row r="9540" ht="17.25" customHeight="1"/>
    <row r="9541" ht="17.25" customHeight="1"/>
    <row r="9542" ht="17.25" customHeight="1"/>
    <row r="9543" ht="17.25" customHeight="1"/>
    <row r="9544" ht="17.25" customHeight="1"/>
    <row r="9545" ht="17.25" customHeight="1"/>
    <row r="9546" ht="17.25" customHeight="1"/>
    <row r="9547" ht="17.25" customHeight="1"/>
    <row r="9548" ht="17.25" customHeight="1"/>
    <row r="9549" ht="17.25" customHeight="1"/>
    <row r="9550" ht="17.25" customHeight="1"/>
    <row r="9551" ht="17.25" customHeight="1"/>
    <row r="9552" ht="17.25" customHeight="1"/>
    <row r="9553" ht="17.25" customHeight="1"/>
    <row r="9554" ht="17.25" customHeight="1"/>
    <row r="9555" ht="17.25" customHeight="1"/>
    <row r="9556" ht="17.25" customHeight="1"/>
    <row r="9557" ht="17.25" customHeight="1"/>
    <row r="9558" ht="17.25" customHeight="1"/>
    <row r="9559" ht="17.25" customHeight="1"/>
    <row r="9560" ht="17.25" customHeight="1"/>
    <row r="9561" ht="17.25" customHeight="1"/>
    <row r="9562" ht="17.25" customHeight="1"/>
    <row r="9563" ht="17.25" customHeight="1"/>
    <row r="9564" ht="17.25" customHeight="1"/>
    <row r="9565" ht="17.25" customHeight="1"/>
    <row r="9566" ht="17.25" customHeight="1"/>
    <row r="9567" ht="17.25" customHeight="1"/>
    <row r="9568" ht="17.25" customHeight="1"/>
    <row r="9569" ht="17.25" customHeight="1"/>
    <row r="9570" ht="17.25" customHeight="1"/>
    <row r="9571" ht="17.25" customHeight="1"/>
    <row r="9572" ht="17.25" customHeight="1"/>
    <row r="9573" ht="17.25" customHeight="1"/>
    <row r="9574" ht="17.25" customHeight="1"/>
    <row r="9575" ht="17.25" customHeight="1"/>
    <row r="9576" ht="17.25" customHeight="1"/>
    <row r="9577" ht="17.25" customHeight="1"/>
    <row r="9578" ht="17.25" customHeight="1"/>
    <row r="9579" ht="17.25" customHeight="1"/>
    <row r="9580" ht="17.25" customHeight="1"/>
    <row r="9581" ht="17.25" customHeight="1"/>
    <row r="9582" ht="17.25" customHeight="1"/>
    <row r="9583" ht="17.25" customHeight="1"/>
    <row r="9584" ht="17.25" customHeight="1"/>
    <row r="9585" ht="17.25" customHeight="1"/>
    <row r="9586" ht="17.25" customHeight="1"/>
    <row r="9587" ht="17.25" customHeight="1"/>
    <row r="9588" ht="17.25" customHeight="1"/>
    <row r="9589" ht="17.25" customHeight="1"/>
    <row r="9590" ht="17.25" customHeight="1"/>
    <row r="9591" ht="17.25" customHeight="1"/>
    <row r="9592" ht="17.25" customHeight="1"/>
    <row r="9593" ht="17.25" customHeight="1"/>
    <row r="9594" ht="17.25" customHeight="1"/>
    <row r="9595" ht="17.25" customHeight="1"/>
    <row r="9596" ht="17.25" customHeight="1"/>
    <row r="9597" ht="17.25" customHeight="1"/>
    <row r="9598" ht="17.25" customHeight="1"/>
    <row r="9599" ht="17.25" customHeight="1"/>
    <row r="9600" ht="17.25" customHeight="1"/>
    <row r="9601" ht="17.25" customHeight="1"/>
    <row r="9602" ht="17.25" customHeight="1"/>
    <row r="9603" ht="17.25" customHeight="1"/>
    <row r="9604" ht="17.25" customHeight="1"/>
    <row r="9605" ht="17.25" customHeight="1"/>
    <row r="9606" ht="17.25" customHeight="1"/>
    <row r="9607" ht="17.25" customHeight="1"/>
    <row r="9608" ht="17.25" customHeight="1"/>
    <row r="9609" ht="17.25" customHeight="1"/>
    <row r="9610" ht="17.25" customHeight="1"/>
    <row r="9611" ht="17.25" customHeight="1"/>
    <row r="9612" ht="17.25" customHeight="1"/>
    <row r="9613" ht="17.25" customHeight="1"/>
    <row r="9614" ht="17.25" customHeight="1"/>
    <row r="9615" ht="17.25" customHeight="1"/>
    <row r="9616" ht="17.25" customHeight="1"/>
    <row r="9617" ht="17.25" customHeight="1"/>
    <row r="9618" ht="17.25" customHeight="1"/>
    <row r="9619" ht="17.25" customHeight="1"/>
    <row r="9620" ht="17.25" customHeight="1"/>
    <row r="9621" ht="17.25" customHeight="1"/>
    <row r="9622" ht="17.25" customHeight="1"/>
    <row r="9623" ht="17.25" customHeight="1"/>
    <row r="9624" ht="17.25" customHeight="1"/>
    <row r="9625" ht="17.25" customHeight="1"/>
    <row r="9626" ht="17.25" customHeight="1"/>
    <row r="9627" ht="17.25" customHeight="1"/>
    <row r="9628" ht="17.25" customHeight="1"/>
    <row r="9629" ht="17.25" customHeight="1"/>
    <row r="9630" ht="17.25" customHeight="1"/>
    <row r="9631" ht="17.25" customHeight="1"/>
    <row r="9632" ht="17.25" customHeight="1"/>
    <row r="9633" ht="17.25" customHeight="1"/>
    <row r="9634" ht="17.25" customHeight="1"/>
    <row r="9635" ht="17.25" customHeight="1"/>
    <row r="9636" ht="17.25" customHeight="1"/>
    <row r="9637" ht="17.25" customHeight="1"/>
    <row r="9638" ht="17.25" customHeight="1"/>
    <row r="9639" ht="17.25" customHeight="1"/>
    <row r="9640" ht="17.25" customHeight="1"/>
    <row r="9641" ht="17.25" customHeight="1"/>
    <row r="9642" ht="17.25" customHeight="1"/>
    <row r="9643" ht="17.25" customHeight="1"/>
    <row r="9644" ht="17.25" customHeight="1"/>
    <row r="9645" ht="17.25" customHeight="1"/>
    <row r="9646" ht="17.25" customHeight="1"/>
    <row r="9647" ht="17.25" customHeight="1"/>
    <row r="9648" ht="17.25" customHeight="1"/>
    <row r="9649" ht="17.25" customHeight="1"/>
    <row r="9650" ht="17.25" customHeight="1"/>
    <row r="9651" ht="17.25" customHeight="1"/>
    <row r="9652" ht="17.25" customHeight="1"/>
    <row r="9653" ht="17.25" customHeight="1"/>
    <row r="9654" ht="17.25" customHeight="1"/>
    <row r="9655" ht="17.25" customHeight="1"/>
    <row r="9656" ht="17.25" customHeight="1"/>
    <row r="9657" ht="17.25" customHeight="1"/>
    <row r="9658" ht="17.25" customHeight="1"/>
    <row r="9659" ht="17.25" customHeight="1"/>
    <row r="9660" ht="17.25" customHeight="1"/>
    <row r="9661" ht="17.25" customHeight="1"/>
    <row r="9662" ht="17.25" customHeight="1"/>
    <row r="9663" ht="17.25" customHeight="1"/>
    <row r="9664" ht="17.25" customHeight="1"/>
    <row r="9665" ht="17.25" customHeight="1"/>
    <row r="9666" ht="17.25" customHeight="1"/>
    <row r="9667" ht="17.25" customHeight="1"/>
    <row r="9668" ht="17.25" customHeight="1"/>
    <row r="9669" ht="17.25" customHeight="1"/>
    <row r="9670" ht="17.25" customHeight="1"/>
    <row r="9671" ht="17.25" customHeight="1"/>
    <row r="9672" ht="17.25" customHeight="1"/>
    <row r="9673" ht="17.25" customHeight="1"/>
    <row r="9674" ht="17.25" customHeight="1"/>
    <row r="9675" ht="17.25" customHeight="1"/>
    <row r="9676" ht="17.25" customHeight="1"/>
    <row r="9677" ht="17.25" customHeight="1"/>
    <row r="9678" ht="17.25" customHeight="1"/>
    <row r="9679" ht="17.25" customHeight="1"/>
    <row r="9680" ht="17.25" customHeight="1"/>
    <row r="9681" ht="17.25" customHeight="1"/>
    <row r="9682" ht="17.25" customHeight="1"/>
    <row r="9683" ht="17.25" customHeight="1"/>
    <row r="9684" ht="17.25" customHeight="1"/>
    <row r="9685" ht="17.25" customHeight="1"/>
    <row r="9686" ht="17.25" customHeight="1"/>
    <row r="9687" ht="17.25" customHeight="1"/>
    <row r="9688" ht="17.25" customHeight="1"/>
    <row r="9689" ht="17.25" customHeight="1"/>
    <row r="9690" ht="17.25" customHeight="1"/>
    <row r="9691" ht="17.25" customHeight="1"/>
    <row r="9692" ht="17.25" customHeight="1"/>
    <row r="9693" ht="17.25" customHeight="1"/>
    <row r="9694" ht="17.25" customHeight="1"/>
    <row r="9695" ht="17.25" customHeight="1"/>
    <row r="9696" ht="17.25" customHeight="1"/>
    <row r="9697" ht="17.25" customHeight="1"/>
    <row r="9698" ht="17.25" customHeight="1"/>
    <row r="9699" ht="17.25" customHeight="1"/>
    <row r="9700" ht="17.25" customHeight="1"/>
    <row r="9701" ht="17.25" customHeight="1"/>
    <row r="9702" ht="17.25" customHeight="1"/>
    <row r="9703" ht="17.25" customHeight="1"/>
    <row r="9704" ht="17.25" customHeight="1"/>
    <row r="9705" ht="17.25" customHeight="1"/>
    <row r="9706" ht="17.25" customHeight="1"/>
    <row r="9707" ht="17.25" customHeight="1"/>
    <row r="9708" ht="17.25" customHeight="1"/>
    <row r="9709" ht="17.25" customHeight="1"/>
    <row r="9710" ht="17.25" customHeight="1"/>
    <row r="9711" ht="17.25" customHeight="1"/>
    <row r="9712" ht="17.25" customHeight="1"/>
    <row r="9713" ht="17.25" customHeight="1"/>
    <row r="9714" ht="17.25" customHeight="1"/>
    <row r="9715" ht="17.25" customHeight="1"/>
    <row r="9716" ht="17.25" customHeight="1"/>
    <row r="9717" ht="17.25" customHeight="1"/>
    <row r="9718" ht="17.25" customHeight="1"/>
    <row r="9719" ht="17.25" customHeight="1"/>
    <row r="9720" ht="17.25" customHeight="1"/>
    <row r="9721" ht="17.25" customHeight="1"/>
    <row r="9722" ht="17.25" customHeight="1"/>
    <row r="9723" ht="17.25" customHeight="1"/>
    <row r="9724" ht="17.25" customHeight="1"/>
    <row r="9725" ht="17.25" customHeight="1"/>
    <row r="9726" ht="17.25" customHeight="1"/>
    <row r="9727" ht="17.25" customHeight="1"/>
    <row r="9728" ht="17.25" customHeight="1"/>
    <row r="9729" ht="17.25" customHeight="1"/>
    <row r="9730" ht="17.25" customHeight="1"/>
    <row r="9731" ht="17.25" customHeight="1"/>
    <row r="9732" ht="17.25" customHeight="1"/>
    <row r="9733" ht="17.25" customHeight="1"/>
    <row r="9734" ht="17.25" customHeight="1"/>
    <row r="9735" ht="17.25" customHeight="1"/>
    <row r="9736" ht="17.25" customHeight="1"/>
    <row r="9737" ht="17.25" customHeight="1"/>
    <row r="9738" ht="17.25" customHeight="1"/>
    <row r="9739" ht="17.25" customHeight="1"/>
    <row r="9740" ht="17.25" customHeight="1"/>
    <row r="9741" ht="17.25" customHeight="1"/>
    <row r="9742" ht="17.25" customHeight="1"/>
    <row r="9743" ht="17.25" customHeight="1"/>
    <row r="9744" ht="17.25" customHeight="1"/>
    <row r="9745" ht="17.25" customHeight="1"/>
    <row r="9746" ht="17.25" customHeight="1"/>
    <row r="9747" ht="17.25" customHeight="1"/>
    <row r="9748" ht="17.25" customHeight="1"/>
    <row r="9749" ht="17.25" customHeight="1"/>
    <row r="9750" ht="17.25" customHeight="1"/>
    <row r="9751" ht="17.25" customHeight="1"/>
    <row r="9752" ht="17.25" customHeight="1"/>
    <row r="9753" ht="17.25" customHeight="1"/>
    <row r="9754" ht="17.25" customHeight="1"/>
    <row r="9755" ht="17.25" customHeight="1"/>
    <row r="9756" ht="17.25" customHeight="1"/>
    <row r="9757" ht="17.25" customHeight="1"/>
    <row r="9758" ht="17.25" customHeight="1"/>
    <row r="9759" ht="17.25" customHeight="1"/>
    <row r="9760" ht="17.25" customHeight="1"/>
    <row r="9761" ht="17.25" customHeight="1"/>
    <row r="9762" ht="17.25" customHeight="1"/>
    <row r="9763" ht="17.25" customHeight="1"/>
    <row r="9764" ht="17.25" customHeight="1"/>
    <row r="9765" ht="17.25" customHeight="1"/>
    <row r="9766" ht="17.25" customHeight="1"/>
    <row r="9767" ht="17.25" customHeight="1"/>
    <row r="9768" ht="17.25" customHeight="1"/>
    <row r="9769" ht="17.25" customHeight="1"/>
    <row r="9770" ht="17.25" customHeight="1"/>
    <row r="9771" ht="17.25" customHeight="1"/>
    <row r="9772" ht="17.25" customHeight="1"/>
    <row r="9773" ht="17.25" customHeight="1"/>
    <row r="9774" ht="17.25" customHeight="1"/>
    <row r="9775" ht="17.25" customHeight="1"/>
    <row r="9776" ht="17.25" customHeight="1"/>
    <row r="9777" ht="17.25" customHeight="1"/>
    <row r="9778" ht="17.25" customHeight="1"/>
    <row r="9779" ht="17.25" customHeight="1"/>
    <row r="9780" ht="17.25" customHeight="1"/>
    <row r="9781" ht="17.25" customHeight="1"/>
    <row r="9782" ht="17.25" customHeight="1"/>
    <row r="9783" ht="17.25" customHeight="1"/>
    <row r="9784" ht="17.25" customHeight="1"/>
    <row r="9785" ht="17.25" customHeight="1"/>
    <row r="9786" ht="17.25" customHeight="1"/>
    <row r="9787" ht="17.25" customHeight="1"/>
    <row r="9788" ht="17.25" customHeight="1"/>
    <row r="9789" ht="17.25" customHeight="1"/>
    <row r="9790" ht="17.25" customHeight="1"/>
    <row r="9791" ht="17.25" customHeight="1"/>
    <row r="9792" ht="17.25" customHeight="1"/>
    <row r="9793" ht="17.25" customHeight="1"/>
    <row r="9794" ht="17.25" customHeight="1"/>
    <row r="9795" ht="17.25" customHeight="1"/>
    <row r="9796" ht="17.25" customHeight="1"/>
    <row r="9797" ht="17.25" customHeight="1"/>
    <row r="9798" ht="17.25" customHeight="1"/>
    <row r="9799" ht="17.25" customHeight="1"/>
    <row r="9800" ht="17.25" customHeight="1"/>
    <row r="9801" ht="17.25" customHeight="1"/>
    <row r="9802" ht="17.25" customHeight="1"/>
    <row r="9803" ht="17.25" customHeight="1"/>
    <row r="9804" ht="17.25" customHeight="1"/>
    <row r="9805" ht="17.25" customHeight="1"/>
    <row r="9806" ht="17.25" customHeight="1"/>
    <row r="9807" ht="17.25" customHeight="1"/>
    <row r="9808" ht="17.25" customHeight="1"/>
    <row r="9809" ht="17.25" customHeight="1"/>
    <row r="9810" ht="17.25" customHeight="1"/>
    <row r="9811" ht="17.25" customHeight="1"/>
    <row r="9812" ht="17.25" customHeight="1"/>
    <row r="9813" ht="17.25" customHeight="1"/>
    <row r="9814" ht="17.25" customHeight="1"/>
    <row r="9815" ht="17.25" customHeight="1"/>
    <row r="9816" ht="17.25" customHeight="1"/>
    <row r="9817" ht="17.25" customHeight="1"/>
    <row r="9818" ht="17.25" customHeight="1"/>
    <row r="9819" ht="17.25" customHeight="1"/>
    <row r="9820" ht="17.25" customHeight="1"/>
    <row r="9821" ht="17.25" customHeight="1"/>
    <row r="9822" ht="17.25" customHeight="1"/>
    <row r="9823" ht="17.25" customHeight="1"/>
    <row r="9824" ht="17.25" customHeight="1"/>
    <row r="9825" ht="17.25" customHeight="1"/>
    <row r="9826" ht="17.25" customHeight="1"/>
    <row r="9827" ht="17.25" customHeight="1"/>
    <row r="9828" ht="17.25" customHeight="1"/>
    <row r="9829" ht="17.25" customHeight="1"/>
    <row r="9830" ht="17.25" customHeight="1"/>
    <row r="9831" ht="17.25" customHeight="1"/>
    <row r="9832" ht="17.25" customHeight="1"/>
    <row r="9833" ht="17.25" customHeight="1"/>
    <row r="9834" ht="17.25" customHeight="1"/>
    <row r="9835" ht="17.25" customHeight="1"/>
    <row r="9836" ht="17.25" customHeight="1"/>
    <row r="9837" ht="17.25" customHeight="1"/>
    <row r="9838" ht="17.25" customHeight="1"/>
    <row r="9839" ht="17.25" customHeight="1"/>
    <row r="9840" ht="17.25" customHeight="1"/>
    <row r="9841" ht="17.25" customHeight="1"/>
    <row r="9842" ht="17.25" customHeight="1"/>
    <row r="9843" ht="17.25" customHeight="1"/>
    <row r="9844" ht="17.25" customHeight="1"/>
    <row r="9845" ht="17.25" customHeight="1"/>
    <row r="9846" ht="17.25" customHeight="1"/>
    <row r="9847" ht="17.25" customHeight="1"/>
    <row r="9848" ht="17.25" customHeight="1"/>
    <row r="9849" ht="17.25" customHeight="1"/>
    <row r="9850" ht="17.25" customHeight="1"/>
    <row r="9851" ht="17.25" customHeight="1"/>
    <row r="9852" ht="17.25" customHeight="1"/>
    <row r="9853" ht="17.25" customHeight="1"/>
    <row r="9854" ht="17.25" customHeight="1"/>
    <row r="9855" ht="17.25" customHeight="1"/>
    <row r="9856" ht="17.25" customHeight="1"/>
    <row r="9857" ht="17.25" customHeight="1"/>
    <row r="9858" ht="17.25" customHeight="1"/>
    <row r="9859" ht="17.25" customHeight="1"/>
    <row r="9860" ht="17.25" customHeight="1"/>
    <row r="9861" ht="17.25" customHeight="1"/>
    <row r="9862" ht="17.25" customHeight="1"/>
    <row r="9863" ht="17.25" customHeight="1"/>
    <row r="9864" ht="17.25" customHeight="1"/>
    <row r="9865" ht="17.25" customHeight="1"/>
    <row r="9866" ht="17.25" customHeight="1"/>
    <row r="9867" ht="17.25" customHeight="1"/>
    <row r="9868" ht="17.25" customHeight="1"/>
    <row r="9869" ht="17.25" customHeight="1"/>
    <row r="9870" ht="17.25" customHeight="1"/>
    <row r="9871" ht="17.25" customHeight="1"/>
    <row r="9872" ht="17.25" customHeight="1"/>
    <row r="9873" ht="17.25" customHeight="1"/>
    <row r="9874" ht="17.25" customHeight="1"/>
    <row r="9875" ht="17.25" customHeight="1"/>
    <row r="9876" ht="17.25" customHeight="1"/>
    <row r="9877" ht="17.25" customHeight="1"/>
    <row r="9878" ht="17.25" customHeight="1"/>
    <row r="9879" ht="17.25" customHeight="1"/>
    <row r="9880" ht="17.25" customHeight="1"/>
    <row r="9881" ht="17.25" customHeight="1"/>
    <row r="9882" ht="17.25" customHeight="1"/>
    <row r="9883" ht="17.25" customHeight="1"/>
    <row r="9884" ht="17.25" customHeight="1"/>
    <row r="9885" ht="17.25" customHeight="1"/>
    <row r="9886" ht="17.25" customHeight="1"/>
    <row r="9887" ht="17.25" customHeight="1"/>
    <row r="9888" ht="17.25" customHeight="1"/>
    <row r="9889" ht="17.25" customHeight="1"/>
    <row r="9890" ht="17.25" customHeight="1"/>
    <row r="9891" ht="17.25" customHeight="1"/>
    <row r="9892" ht="17.25" customHeight="1"/>
    <row r="9893" ht="17.25" customHeight="1"/>
    <row r="9894" ht="17.25" customHeight="1"/>
    <row r="9895" ht="17.25" customHeight="1"/>
    <row r="9896" ht="17.25" customHeight="1"/>
    <row r="9897" ht="17.25" customHeight="1"/>
    <row r="9898" ht="17.25" customHeight="1"/>
    <row r="9899" ht="17.25" customHeight="1"/>
    <row r="9900" ht="17.25" customHeight="1"/>
    <row r="9901" ht="17.25" customHeight="1"/>
    <row r="9902" ht="17.25" customHeight="1"/>
    <row r="9903" ht="17.25" customHeight="1"/>
    <row r="9904" ht="17.25" customHeight="1"/>
    <row r="9905" ht="17.25" customHeight="1"/>
    <row r="9906" ht="17.25" customHeight="1"/>
    <row r="9907" ht="17.25" customHeight="1"/>
    <row r="9908" ht="17.25" customHeight="1"/>
    <row r="9909" ht="17.25" customHeight="1"/>
    <row r="9910" ht="17.25" customHeight="1"/>
    <row r="9911" ht="17.25" customHeight="1"/>
    <row r="9912" ht="17.25" customHeight="1"/>
    <row r="9913" ht="17.25" customHeight="1"/>
    <row r="9914" ht="17.25" customHeight="1"/>
    <row r="9915" ht="17.25" customHeight="1"/>
    <row r="9916" ht="17.25" customHeight="1"/>
    <row r="9917" ht="17.25" customHeight="1"/>
    <row r="9918" ht="17.25" customHeight="1"/>
    <row r="9919" ht="17.25" customHeight="1"/>
    <row r="9920" ht="17.25" customHeight="1"/>
    <row r="9921" ht="17.25" customHeight="1"/>
    <row r="9922" ht="17.25" customHeight="1"/>
    <row r="9923" ht="17.25" customHeight="1"/>
    <row r="9924" ht="17.25" customHeight="1"/>
    <row r="9925" ht="17.25" customHeight="1"/>
    <row r="9926" ht="17.25" customHeight="1"/>
    <row r="9927" ht="17.25" customHeight="1"/>
    <row r="9928" ht="17.25" customHeight="1"/>
    <row r="9929" ht="17.25" customHeight="1"/>
    <row r="9930" ht="17.25" customHeight="1"/>
    <row r="9931" ht="17.25" customHeight="1"/>
    <row r="9932" ht="17.25" customHeight="1"/>
    <row r="9933" ht="17.25" customHeight="1"/>
    <row r="9934" ht="17.25" customHeight="1"/>
    <row r="9935" ht="17.25" customHeight="1"/>
    <row r="9936" ht="17.25" customHeight="1"/>
    <row r="9937" ht="17.25" customHeight="1"/>
    <row r="9938" ht="17.25" customHeight="1"/>
    <row r="9939" ht="17.25" customHeight="1"/>
    <row r="9940" ht="17.25" customHeight="1"/>
    <row r="9941" ht="17.25" customHeight="1"/>
    <row r="9942" ht="17.25" customHeight="1"/>
    <row r="9943" ht="17.25" customHeight="1"/>
    <row r="9944" ht="17.25" customHeight="1"/>
    <row r="9945" ht="17.25" customHeight="1"/>
    <row r="9946" ht="17.25" customHeight="1"/>
    <row r="9947" ht="17.25" customHeight="1"/>
    <row r="9948" ht="17.25" customHeight="1"/>
    <row r="9949" ht="17.25" customHeight="1"/>
    <row r="9950" ht="17.25" customHeight="1"/>
    <row r="9951" ht="17.25" customHeight="1"/>
    <row r="9952" ht="17.25" customHeight="1"/>
    <row r="9953" ht="17.25" customHeight="1"/>
    <row r="9954" ht="17.25" customHeight="1"/>
    <row r="9955" ht="17.25" customHeight="1"/>
    <row r="9956" ht="17.25" customHeight="1"/>
    <row r="9957" ht="17.25" customHeight="1"/>
    <row r="9958" ht="17.25" customHeight="1"/>
    <row r="9959" ht="17.25" customHeight="1"/>
    <row r="9960" ht="17.25" customHeight="1"/>
    <row r="9961" ht="17.25" customHeight="1"/>
    <row r="9962" ht="17.25" customHeight="1"/>
    <row r="9963" ht="17.25" customHeight="1"/>
    <row r="9964" ht="17.25" customHeight="1"/>
    <row r="9965" ht="17.25" customHeight="1"/>
    <row r="9966" ht="17.25" customHeight="1"/>
    <row r="9967" ht="17.25" customHeight="1"/>
    <row r="9968" ht="17.25" customHeight="1"/>
    <row r="9969" ht="17.25" customHeight="1"/>
    <row r="9970" ht="17.25" customHeight="1"/>
    <row r="9971" ht="17.25" customHeight="1"/>
    <row r="9972" ht="17.25" customHeight="1"/>
    <row r="9973" ht="17.25" customHeight="1"/>
    <row r="9974" ht="17.25" customHeight="1"/>
    <row r="9975" ht="17.25" customHeight="1"/>
    <row r="9976" ht="17.25" customHeight="1"/>
    <row r="9977" ht="17.25" customHeight="1"/>
    <row r="9978" ht="17.25" customHeight="1"/>
    <row r="9979" ht="17.25" customHeight="1"/>
    <row r="9980" ht="17.25" customHeight="1"/>
    <row r="9981" ht="17.25" customHeight="1"/>
    <row r="9982" ht="17.25" customHeight="1"/>
    <row r="9983" ht="17.25" customHeight="1"/>
    <row r="9984" ht="17.25" customHeight="1"/>
    <row r="9985" ht="17.25" customHeight="1"/>
    <row r="9986" ht="17.25" customHeight="1"/>
    <row r="9987" ht="17.25" customHeight="1"/>
    <row r="9988" ht="17.25" customHeight="1"/>
    <row r="9989" ht="17.25" customHeight="1"/>
    <row r="9990" ht="17.25" customHeight="1"/>
    <row r="9991" ht="17.25" customHeight="1"/>
    <row r="9992" ht="17.25" customHeight="1"/>
    <row r="9993" ht="17.25" customHeight="1"/>
    <row r="9994" ht="17.25" customHeight="1"/>
    <row r="9995" ht="17.25" customHeight="1"/>
    <row r="9996" ht="17.25" customHeight="1"/>
    <row r="9997" ht="17.25" customHeight="1"/>
    <row r="9998" ht="17.25" customHeight="1"/>
    <row r="9999" ht="17.25" customHeight="1"/>
    <row r="10000" ht="17.25" customHeight="1"/>
    <row r="10001" ht="17.25" customHeight="1"/>
    <row r="10002" ht="17.25" customHeight="1"/>
    <row r="10003" ht="17.25" customHeight="1"/>
    <row r="10004" ht="17.25" customHeight="1"/>
    <row r="10005" ht="17.25" customHeight="1"/>
    <row r="10006" ht="17.25" customHeight="1"/>
    <row r="10007" ht="17.25" customHeight="1"/>
    <row r="10008" ht="17.25" customHeight="1"/>
    <row r="10009" ht="17.25" customHeight="1"/>
    <row r="10010" ht="17.25" customHeight="1"/>
    <row r="10011" ht="17.25" customHeight="1"/>
    <row r="10012" ht="17.25" customHeight="1"/>
    <row r="10013" ht="17.25" customHeight="1"/>
    <row r="10014" ht="17.25" customHeight="1"/>
    <row r="10015" ht="17.25" customHeight="1"/>
    <row r="10016" ht="17.25" customHeight="1"/>
    <row r="10017" ht="17.25" customHeight="1"/>
    <row r="10018" ht="17.25" customHeight="1"/>
    <row r="10019" ht="17.25" customHeight="1"/>
    <row r="10020" ht="17.25" customHeight="1"/>
    <row r="10021" ht="17.25" customHeight="1"/>
    <row r="10022" ht="17.25" customHeight="1"/>
    <row r="10023" ht="17.25" customHeight="1"/>
    <row r="10024" ht="17.25" customHeight="1"/>
    <row r="10025" ht="17.25" customHeight="1"/>
    <row r="10026" ht="17.25" customHeight="1"/>
    <row r="10027" ht="17.25" customHeight="1"/>
    <row r="10028" ht="17.25" customHeight="1"/>
    <row r="10029" ht="17.25" customHeight="1"/>
    <row r="10030" ht="17.25" customHeight="1"/>
    <row r="10031" ht="17.25" customHeight="1"/>
    <row r="10032" ht="17.25" customHeight="1"/>
    <row r="10033" ht="17.25" customHeight="1"/>
    <row r="10034" ht="17.25" customHeight="1"/>
    <row r="10035" ht="17.25" customHeight="1"/>
    <row r="10036" ht="17.25" customHeight="1"/>
    <row r="10037" ht="17.25" customHeight="1"/>
    <row r="10038" ht="17.25" customHeight="1"/>
    <row r="10039" ht="17.25" customHeight="1"/>
    <row r="10040" ht="17.25" customHeight="1"/>
    <row r="10041" ht="17.25" customHeight="1"/>
    <row r="10042" ht="17.25" customHeight="1"/>
    <row r="10043" ht="17.25" customHeight="1"/>
    <row r="10044" ht="17.25" customHeight="1"/>
    <row r="10045" ht="17.25" customHeight="1"/>
    <row r="10046" ht="17.25" customHeight="1"/>
    <row r="10047" ht="17.25" customHeight="1"/>
    <row r="10048" ht="17.25" customHeight="1"/>
    <row r="10049" ht="17.25" customHeight="1"/>
    <row r="10050" ht="17.25" customHeight="1"/>
    <row r="10051" ht="17.25" customHeight="1"/>
    <row r="10052" ht="17.25" customHeight="1"/>
    <row r="10053" ht="17.25" customHeight="1"/>
    <row r="10054" ht="17.25" customHeight="1"/>
    <row r="10055" ht="17.25" customHeight="1"/>
    <row r="10056" ht="17.25" customHeight="1"/>
    <row r="10057" ht="17.25" customHeight="1"/>
    <row r="10058" ht="17.25" customHeight="1"/>
    <row r="10059" ht="17.25" customHeight="1"/>
    <row r="10060" ht="17.25" customHeight="1"/>
    <row r="10061" ht="17.25" customHeight="1"/>
    <row r="10062" ht="17.25" customHeight="1"/>
    <row r="10063" ht="17.25" customHeight="1"/>
    <row r="10064" ht="17.25" customHeight="1"/>
    <row r="10065" ht="17.25" customHeight="1"/>
    <row r="10066" ht="17.25" customHeight="1"/>
    <row r="10067" ht="17.25" customHeight="1"/>
    <row r="10068" ht="17.25" customHeight="1"/>
    <row r="10069" ht="17.25" customHeight="1"/>
    <row r="10070" ht="17.25" customHeight="1"/>
    <row r="10071" ht="17.25" customHeight="1"/>
    <row r="10072" ht="17.25" customHeight="1"/>
    <row r="10073" ht="17.25" customHeight="1"/>
    <row r="10074" ht="17.25" customHeight="1"/>
    <row r="10075" ht="17.25" customHeight="1"/>
    <row r="10076" ht="17.25" customHeight="1"/>
    <row r="10077" ht="17.25" customHeight="1"/>
    <row r="10078" ht="17.25" customHeight="1"/>
    <row r="10079" ht="17.25" customHeight="1"/>
    <row r="10080" ht="17.25" customHeight="1"/>
    <row r="10081" ht="17.25" customHeight="1"/>
    <row r="10082" ht="17.25" customHeight="1"/>
    <row r="10083" ht="17.25" customHeight="1"/>
    <row r="10084" ht="17.25" customHeight="1"/>
    <row r="10085" ht="17.25" customHeight="1"/>
    <row r="10086" ht="17.25" customHeight="1"/>
    <row r="10087" ht="17.25" customHeight="1"/>
    <row r="10088" ht="17.25" customHeight="1"/>
    <row r="10089" ht="17.25" customHeight="1"/>
    <row r="10090" ht="17.25" customHeight="1"/>
    <row r="10091" ht="17.25" customHeight="1"/>
    <row r="10092" ht="17.25" customHeight="1"/>
    <row r="10093" ht="17.25" customHeight="1"/>
    <row r="10094" ht="17.25" customHeight="1"/>
    <row r="10095" ht="17.25" customHeight="1"/>
    <row r="10096" ht="17.25" customHeight="1"/>
    <row r="10097" ht="17.25" customHeight="1"/>
    <row r="10098" ht="17.25" customHeight="1"/>
    <row r="10099" ht="17.25" customHeight="1"/>
    <row r="10100" ht="17.25" customHeight="1"/>
    <row r="10101" ht="17.25" customHeight="1"/>
    <row r="10102" ht="17.25" customHeight="1"/>
    <row r="10103" ht="17.25" customHeight="1"/>
    <row r="10104" ht="17.25" customHeight="1"/>
    <row r="10105" ht="17.25" customHeight="1"/>
    <row r="10106" ht="17.25" customHeight="1"/>
    <row r="10107" ht="17.25" customHeight="1"/>
    <row r="10108" ht="17.25" customHeight="1"/>
    <row r="10109" ht="17.25" customHeight="1"/>
    <row r="10110" ht="17.25" customHeight="1"/>
    <row r="10111" ht="17.25" customHeight="1"/>
    <row r="10112" ht="17.25" customHeight="1"/>
    <row r="10113" ht="17.25" customHeight="1"/>
    <row r="10114" ht="17.25" customHeight="1"/>
    <row r="10115" ht="17.25" customHeight="1"/>
    <row r="10116" ht="17.25" customHeight="1"/>
    <row r="10117" ht="17.25" customHeight="1"/>
    <row r="10118" ht="17.25" customHeight="1"/>
    <row r="10119" ht="17.25" customHeight="1"/>
    <row r="10120" ht="17.25" customHeight="1"/>
    <row r="10121" ht="17.25" customHeight="1"/>
    <row r="10122" ht="17.25" customHeight="1"/>
    <row r="10123" ht="17.25" customHeight="1"/>
    <row r="10124" ht="17.25" customHeight="1"/>
    <row r="10125" ht="17.25" customHeight="1"/>
    <row r="10126" ht="17.25" customHeight="1"/>
    <row r="10127" ht="17.25" customHeight="1"/>
    <row r="10128" ht="17.25" customHeight="1"/>
    <row r="10129" ht="17.25" customHeight="1"/>
    <row r="10130" ht="17.25" customHeight="1"/>
    <row r="10131" ht="17.25" customHeight="1"/>
    <row r="10132" ht="17.25" customHeight="1"/>
    <row r="10133" ht="17.25" customHeight="1"/>
    <row r="10134" ht="17.25" customHeight="1"/>
    <row r="10135" ht="17.25" customHeight="1"/>
    <row r="10136" ht="17.25" customHeight="1"/>
    <row r="10137" ht="17.25" customHeight="1"/>
    <row r="10138" ht="17.25" customHeight="1"/>
    <row r="10139" ht="17.25" customHeight="1"/>
    <row r="10140" ht="17.25" customHeight="1"/>
    <row r="10141" ht="17.25" customHeight="1"/>
    <row r="10142" ht="17.25" customHeight="1"/>
    <row r="10143" ht="17.25" customHeight="1"/>
    <row r="10144" ht="17.25" customHeight="1"/>
    <row r="10145" ht="17.25" customHeight="1"/>
    <row r="10146" ht="17.25" customHeight="1"/>
    <row r="10147" ht="17.25" customHeight="1"/>
    <row r="10148" ht="17.25" customHeight="1"/>
    <row r="10149" ht="17.25" customHeight="1"/>
    <row r="10150" ht="17.25" customHeight="1"/>
    <row r="10151" ht="17.25" customHeight="1"/>
    <row r="10152" ht="17.25" customHeight="1"/>
    <row r="10153" ht="17.25" customHeight="1"/>
    <row r="10154" ht="17.25" customHeight="1"/>
    <row r="10155" ht="17.25" customHeight="1"/>
    <row r="10156" ht="17.25" customHeight="1"/>
    <row r="10157" ht="17.25" customHeight="1"/>
    <row r="10158" ht="17.25" customHeight="1"/>
    <row r="10159" ht="17.25" customHeight="1"/>
    <row r="10160" ht="17.25" customHeight="1"/>
    <row r="10161" ht="17.25" customHeight="1"/>
    <row r="10162" ht="17.25" customHeight="1"/>
    <row r="10163" ht="17.25" customHeight="1"/>
    <row r="10164" ht="17.25" customHeight="1"/>
    <row r="10165" ht="17.25" customHeight="1"/>
    <row r="10166" ht="17.25" customHeight="1"/>
    <row r="10167" ht="17.25" customHeight="1"/>
    <row r="10168" ht="17.25" customHeight="1"/>
    <row r="10169" ht="17.25" customHeight="1"/>
    <row r="10170" ht="17.25" customHeight="1"/>
    <row r="10171" ht="17.25" customHeight="1"/>
    <row r="10172" ht="17.25" customHeight="1"/>
    <row r="10173" ht="17.25" customHeight="1"/>
    <row r="10174" ht="17.25" customHeight="1"/>
    <row r="10175" ht="17.25" customHeight="1"/>
    <row r="10176" ht="17.25" customHeight="1"/>
    <row r="10177" ht="17.25" customHeight="1"/>
    <row r="10178" ht="17.25" customHeight="1"/>
    <row r="10179" ht="17.25" customHeight="1"/>
    <row r="10180" ht="17.25" customHeight="1"/>
    <row r="10181" ht="17.25" customHeight="1"/>
    <row r="10182" ht="17.25" customHeight="1"/>
    <row r="10183" ht="17.25" customHeight="1"/>
    <row r="10184" ht="17.25" customHeight="1"/>
    <row r="10185" ht="17.25" customHeight="1"/>
    <row r="10186" ht="17.25" customHeight="1"/>
    <row r="10187" ht="17.25" customHeight="1"/>
    <row r="10188" ht="17.25" customHeight="1"/>
    <row r="10189" ht="17.25" customHeight="1"/>
    <row r="10190" ht="17.25" customHeight="1"/>
    <row r="10191" ht="17.25" customHeight="1"/>
    <row r="10192" ht="17.25" customHeight="1"/>
    <row r="10193" ht="17.25" customHeight="1"/>
    <row r="10194" ht="17.25" customHeight="1"/>
    <row r="10195" ht="17.25" customHeight="1"/>
    <row r="10196" ht="17.25" customHeight="1"/>
    <row r="10197" ht="17.25" customHeight="1"/>
    <row r="10198" ht="17.25" customHeight="1"/>
    <row r="10199" ht="17.25" customHeight="1"/>
    <row r="10200" ht="17.25" customHeight="1"/>
    <row r="10201" ht="17.25" customHeight="1"/>
    <row r="10202" ht="17.25" customHeight="1"/>
    <row r="10203" ht="17.25" customHeight="1"/>
    <row r="10204" ht="17.25" customHeight="1"/>
    <row r="10205" ht="17.25" customHeight="1"/>
    <row r="10206" ht="17.25" customHeight="1"/>
    <row r="10207" ht="17.25" customHeight="1"/>
    <row r="10208" ht="17.25" customHeight="1"/>
    <row r="10209" ht="17.25" customHeight="1"/>
    <row r="10210" ht="17.25" customHeight="1"/>
    <row r="10211" ht="17.25" customHeight="1"/>
    <row r="10212" ht="17.25" customHeight="1"/>
    <row r="10213" ht="17.25" customHeight="1"/>
    <row r="10214" ht="17.25" customHeight="1"/>
    <row r="10215" ht="17.25" customHeight="1"/>
    <row r="10216" ht="17.25" customHeight="1"/>
    <row r="10217" ht="17.25" customHeight="1"/>
    <row r="10218" ht="17.25" customHeight="1"/>
    <row r="10219" ht="17.25" customHeight="1"/>
    <row r="10220" ht="17.25" customHeight="1"/>
    <row r="10221" ht="17.25" customHeight="1"/>
    <row r="10222" ht="17.25" customHeight="1"/>
    <row r="10223" ht="17.25" customHeight="1"/>
    <row r="10224" ht="17.25" customHeight="1"/>
    <row r="10225" ht="17.25" customHeight="1"/>
    <row r="10226" ht="17.25" customHeight="1"/>
    <row r="10227" ht="17.25" customHeight="1"/>
    <row r="10228" ht="17.25" customHeight="1"/>
    <row r="10229" ht="17.25" customHeight="1"/>
    <row r="10230" ht="17.25" customHeight="1"/>
    <row r="10231" ht="17.25" customHeight="1"/>
    <row r="10232" ht="17.25" customHeight="1"/>
    <row r="10233" ht="17.25" customHeight="1"/>
    <row r="10234" ht="17.25" customHeight="1"/>
    <row r="10235" ht="17.25" customHeight="1"/>
    <row r="10236" ht="17.25" customHeight="1"/>
    <row r="10237" ht="17.25" customHeight="1"/>
    <row r="10238" ht="17.25" customHeight="1"/>
    <row r="10239" ht="17.25" customHeight="1"/>
    <row r="10240" ht="17.25" customHeight="1"/>
    <row r="10241" ht="17.25" customHeight="1"/>
    <row r="10242" ht="17.25" customHeight="1"/>
    <row r="10243" ht="17.25" customHeight="1"/>
    <row r="10244" ht="17.25" customHeight="1"/>
    <row r="10245" ht="17.25" customHeight="1"/>
    <row r="10246" ht="17.25" customHeight="1"/>
    <row r="10247" ht="17.25" customHeight="1"/>
    <row r="10248" ht="17.25" customHeight="1"/>
    <row r="10249" ht="17.25" customHeight="1"/>
    <row r="10250" ht="17.25" customHeight="1"/>
    <row r="10251" ht="17.25" customHeight="1"/>
    <row r="10252" ht="17.25" customHeight="1"/>
    <row r="10253" ht="17.25" customHeight="1"/>
    <row r="10254" ht="17.25" customHeight="1"/>
    <row r="10255" ht="17.25" customHeight="1"/>
    <row r="10256" ht="17.25" customHeight="1"/>
    <row r="10257" ht="17.25" customHeight="1"/>
    <row r="10258" ht="17.25" customHeight="1"/>
    <row r="10259" ht="17.25" customHeight="1"/>
    <row r="10260" ht="17.25" customHeight="1"/>
    <row r="10261" ht="17.25" customHeight="1"/>
    <row r="10262" ht="17.25" customHeight="1"/>
    <row r="10263" ht="17.25" customHeight="1"/>
    <row r="10264" ht="17.25" customHeight="1"/>
    <row r="10265" ht="17.25" customHeight="1"/>
    <row r="10266" ht="17.25" customHeight="1"/>
    <row r="10267" ht="17.25" customHeight="1"/>
    <row r="10268" ht="17.25" customHeight="1"/>
    <row r="10269" ht="17.25" customHeight="1"/>
    <row r="10270" ht="17.25" customHeight="1"/>
    <row r="10271" ht="17.25" customHeight="1"/>
    <row r="10272" ht="17.25" customHeight="1"/>
    <row r="10273" ht="17.25" customHeight="1"/>
    <row r="10274" ht="17.25" customHeight="1"/>
    <row r="10275" ht="17.25" customHeight="1"/>
    <row r="10276" ht="17.25" customHeight="1"/>
    <row r="10277" ht="17.25" customHeight="1"/>
    <row r="10278" ht="17.25" customHeight="1"/>
    <row r="10279" ht="17.25" customHeight="1"/>
    <row r="10280" ht="17.25" customHeight="1"/>
    <row r="10281" ht="17.25" customHeight="1"/>
    <row r="10282" ht="17.25" customHeight="1"/>
    <row r="10283" ht="17.25" customHeight="1"/>
    <row r="10284" ht="17.25" customHeight="1"/>
    <row r="10285" ht="17.25" customHeight="1"/>
    <row r="10286" ht="17.25" customHeight="1"/>
    <row r="10287" ht="17.25" customHeight="1"/>
    <row r="10288" ht="17.25" customHeight="1"/>
    <row r="10289" ht="17.25" customHeight="1"/>
    <row r="10290" ht="17.25" customHeight="1"/>
    <row r="10291" ht="17.25" customHeight="1"/>
    <row r="10292" ht="17.25" customHeight="1"/>
    <row r="10293" ht="17.25" customHeight="1"/>
    <row r="10294" ht="17.25" customHeight="1"/>
    <row r="10295" ht="17.25" customHeight="1"/>
    <row r="10296" ht="17.25" customHeight="1"/>
    <row r="10297" ht="17.25" customHeight="1"/>
    <row r="10298" ht="17.25" customHeight="1"/>
    <row r="10299" ht="17.25" customHeight="1"/>
    <row r="10300" ht="17.25" customHeight="1"/>
    <row r="10301" ht="17.25" customHeight="1"/>
    <row r="10302" ht="17.25" customHeight="1"/>
    <row r="10303" ht="17.25" customHeight="1"/>
    <row r="10304" ht="17.25" customHeight="1"/>
    <row r="10305" ht="17.25" customHeight="1"/>
    <row r="10306" ht="17.25" customHeight="1"/>
    <row r="10307" ht="17.25" customHeight="1"/>
    <row r="10308" ht="17.25" customHeight="1"/>
    <row r="10309" ht="17.25" customHeight="1"/>
    <row r="10310" ht="17.25" customHeight="1"/>
    <row r="10311" ht="17.25" customHeight="1"/>
    <row r="10312" ht="17.25" customHeight="1"/>
    <row r="10313" ht="17.25" customHeight="1"/>
    <row r="10314" ht="17.25" customHeight="1"/>
    <row r="10315" ht="17.25" customHeight="1"/>
    <row r="10316" ht="17.25" customHeight="1"/>
    <row r="10317" ht="17.25" customHeight="1"/>
    <row r="10318" ht="17.25" customHeight="1"/>
    <row r="10319" ht="17.25" customHeight="1"/>
    <row r="10320" ht="17.25" customHeight="1"/>
    <row r="10321" ht="17.25" customHeight="1"/>
    <row r="10322" ht="17.25" customHeight="1"/>
    <row r="10323" ht="17.25" customHeight="1"/>
    <row r="10324" ht="17.25" customHeight="1"/>
    <row r="10325" ht="17.25" customHeight="1"/>
    <row r="10326" ht="17.25" customHeight="1"/>
    <row r="10327" ht="17.25" customHeight="1"/>
    <row r="10328" ht="17.25" customHeight="1"/>
    <row r="10329" ht="17.25" customHeight="1"/>
    <row r="10330" ht="17.25" customHeight="1"/>
    <row r="10331" ht="17.25" customHeight="1"/>
    <row r="10332" ht="17.25" customHeight="1"/>
    <row r="10333" ht="17.25" customHeight="1"/>
    <row r="10334" ht="17.25" customHeight="1"/>
    <row r="10335" ht="17.25" customHeight="1"/>
    <row r="10336" ht="17.25" customHeight="1"/>
    <row r="10337" ht="17.25" customHeight="1"/>
    <row r="10338" ht="17.25" customHeight="1"/>
    <row r="10339" ht="17.25" customHeight="1"/>
    <row r="10340" ht="17.25" customHeight="1"/>
    <row r="10341" ht="17.25" customHeight="1"/>
    <row r="10342" ht="17.25" customHeight="1"/>
    <row r="10343" ht="17.25" customHeight="1"/>
    <row r="10344" ht="17.25" customHeight="1"/>
    <row r="10345" ht="17.25" customHeight="1"/>
    <row r="10346" ht="17.25" customHeight="1"/>
    <row r="10347" ht="17.25" customHeight="1"/>
    <row r="10348" ht="17.25" customHeight="1"/>
    <row r="10349" ht="17.25" customHeight="1"/>
    <row r="10350" ht="17.25" customHeight="1"/>
    <row r="10351" ht="17.25" customHeight="1"/>
    <row r="10352" ht="17.25" customHeight="1"/>
    <row r="10353" ht="17.25" customHeight="1"/>
    <row r="10354" ht="17.25" customHeight="1"/>
    <row r="10355" ht="17.25" customHeight="1"/>
    <row r="10356" ht="17.25" customHeight="1"/>
    <row r="10357" ht="17.25" customHeight="1"/>
    <row r="10358" ht="17.25" customHeight="1"/>
    <row r="10359" ht="17.25" customHeight="1"/>
    <row r="10360" ht="17.25" customHeight="1"/>
    <row r="10361" ht="17.25" customHeight="1"/>
    <row r="10362" ht="17.25" customHeight="1"/>
    <row r="10363" ht="17.25" customHeight="1"/>
    <row r="10364" ht="17.25" customHeight="1"/>
    <row r="10365" ht="17.25" customHeight="1"/>
    <row r="10366" ht="17.25" customHeight="1"/>
    <row r="10367" ht="17.25" customHeight="1"/>
    <row r="10368" ht="17.25" customHeight="1"/>
    <row r="10369" ht="17.25" customHeight="1"/>
    <row r="10370" ht="17.25" customHeight="1"/>
    <row r="10371" ht="17.25" customHeight="1"/>
    <row r="10372" ht="17.25" customHeight="1"/>
    <row r="10373" ht="17.25" customHeight="1"/>
    <row r="10374" ht="17.25" customHeight="1"/>
    <row r="10375" ht="17.25" customHeight="1"/>
    <row r="10376" ht="17.25" customHeight="1"/>
    <row r="10377" ht="17.25" customHeight="1"/>
    <row r="10378" ht="17.25" customHeight="1"/>
    <row r="10379" ht="17.25" customHeight="1"/>
    <row r="10380" ht="17.25" customHeight="1"/>
    <row r="10381" ht="17.25" customHeight="1"/>
    <row r="10382" ht="17.25" customHeight="1"/>
    <row r="10383" ht="17.25" customHeight="1"/>
    <row r="10384" ht="17.25" customHeight="1"/>
    <row r="10385" ht="17.25" customHeight="1"/>
    <row r="10386" ht="17.25" customHeight="1"/>
    <row r="10387" ht="17.25" customHeight="1"/>
    <row r="10388" ht="17.25" customHeight="1"/>
    <row r="10389" ht="17.25" customHeight="1"/>
    <row r="10390" ht="17.25" customHeight="1"/>
    <row r="10391" ht="17.25" customHeight="1"/>
    <row r="10392" ht="17.25" customHeight="1"/>
    <row r="10393" ht="17.25" customHeight="1"/>
    <row r="10394" ht="17.25" customHeight="1"/>
    <row r="10395" ht="17.25" customHeight="1"/>
    <row r="10396" ht="17.25" customHeight="1"/>
    <row r="10397" ht="17.25" customHeight="1"/>
    <row r="10398" ht="17.25" customHeight="1"/>
    <row r="10399" ht="17.25" customHeight="1"/>
    <row r="10400" ht="17.25" customHeight="1"/>
    <row r="10401" ht="17.25" customHeight="1"/>
    <row r="10402" ht="17.25" customHeight="1"/>
    <row r="10403" ht="17.25" customHeight="1"/>
    <row r="10404" ht="17.25" customHeight="1"/>
    <row r="10405" ht="17.25" customHeight="1"/>
    <row r="10406" ht="17.25" customHeight="1"/>
    <row r="10407" ht="17.25" customHeight="1"/>
    <row r="10408" ht="17.25" customHeight="1"/>
    <row r="10409" ht="17.25" customHeight="1"/>
    <row r="10410" ht="17.25" customHeight="1"/>
    <row r="10411" ht="17.25" customHeight="1"/>
    <row r="10412" ht="17.25" customHeight="1"/>
    <row r="10413" ht="17.25" customHeight="1"/>
    <row r="10414" ht="17.25" customHeight="1"/>
    <row r="10415" ht="17.25" customHeight="1"/>
    <row r="10416" ht="17.25" customHeight="1"/>
    <row r="10417" ht="17.25" customHeight="1"/>
    <row r="10418" ht="17.25" customHeight="1"/>
    <row r="10419" ht="17.25" customHeight="1"/>
    <row r="10420" ht="17.25" customHeight="1"/>
    <row r="10421" ht="17.25" customHeight="1"/>
    <row r="10422" ht="17.25" customHeight="1"/>
    <row r="10423" ht="17.25" customHeight="1"/>
    <row r="10424" ht="17.25" customHeight="1"/>
    <row r="10425" ht="17.25" customHeight="1"/>
    <row r="10426" ht="17.25" customHeight="1"/>
    <row r="10427" ht="17.25" customHeight="1"/>
    <row r="10428" ht="17.25" customHeight="1"/>
    <row r="10429" ht="17.25" customHeight="1"/>
    <row r="10430" ht="17.25" customHeight="1"/>
    <row r="10431" ht="17.25" customHeight="1"/>
    <row r="10432" ht="17.25" customHeight="1"/>
    <row r="10433" ht="17.25" customHeight="1"/>
    <row r="10434" ht="17.25" customHeight="1"/>
    <row r="10435" ht="17.25" customHeight="1"/>
    <row r="10436" ht="17.25" customHeight="1"/>
    <row r="10437" ht="17.25" customHeight="1"/>
    <row r="10438" ht="17.25" customHeight="1"/>
    <row r="10439" ht="17.25" customHeight="1"/>
    <row r="10440" ht="17.25" customHeight="1"/>
    <row r="10441" ht="17.25" customHeight="1"/>
    <row r="10442" ht="17.25" customHeight="1"/>
    <row r="10443" ht="17.25" customHeight="1"/>
    <row r="10444" ht="17.25" customHeight="1"/>
    <row r="10445" ht="17.25" customHeight="1"/>
    <row r="10446" ht="17.25" customHeight="1"/>
    <row r="10447" ht="17.25" customHeight="1"/>
    <row r="10448" ht="17.25" customHeight="1"/>
    <row r="10449" ht="17.25" customHeight="1"/>
    <row r="10450" ht="17.25" customHeight="1"/>
    <row r="10451" ht="17.25" customHeight="1"/>
    <row r="10452" ht="17.25" customHeight="1"/>
    <row r="10453" ht="17.25" customHeight="1"/>
    <row r="10454" ht="17.25" customHeight="1"/>
    <row r="10455" ht="17.25" customHeight="1"/>
    <row r="10456" ht="17.25" customHeight="1"/>
    <row r="10457" ht="17.25" customHeight="1"/>
    <row r="10458" ht="17.25" customHeight="1"/>
    <row r="10459" ht="17.25" customHeight="1"/>
    <row r="10460" ht="17.25" customHeight="1"/>
    <row r="10461" ht="17.25" customHeight="1"/>
    <row r="10462" ht="17.25" customHeight="1"/>
    <row r="10463" ht="17.25" customHeight="1"/>
    <row r="10464" ht="17.25" customHeight="1"/>
    <row r="10465" ht="17.25" customHeight="1"/>
    <row r="10466" ht="17.25" customHeight="1"/>
    <row r="10467" ht="17.25" customHeight="1"/>
    <row r="10468" ht="17.25" customHeight="1"/>
    <row r="10469" ht="17.25" customHeight="1"/>
    <row r="10470" ht="17.25" customHeight="1"/>
    <row r="10471" ht="17.25" customHeight="1"/>
    <row r="10472" ht="17.25" customHeight="1"/>
    <row r="10473" ht="17.25" customHeight="1"/>
    <row r="10474" ht="17.25" customHeight="1"/>
    <row r="10475" ht="17.25" customHeight="1"/>
    <row r="10476" ht="17.25" customHeight="1"/>
    <row r="10477" ht="17.25" customHeight="1"/>
    <row r="10478" ht="17.25" customHeight="1"/>
    <row r="10479" ht="17.25" customHeight="1"/>
    <row r="10480" ht="17.25" customHeight="1"/>
    <row r="10481" ht="17.25" customHeight="1"/>
    <row r="10482" ht="17.25" customHeight="1"/>
    <row r="10483" ht="17.25" customHeight="1"/>
    <row r="10484" ht="17.25" customHeight="1"/>
    <row r="10485" ht="17.25" customHeight="1"/>
    <row r="10486" ht="17.25" customHeight="1"/>
    <row r="10487" ht="17.25" customHeight="1"/>
    <row r="10488" ht="17.25" customHeight="1"/>
    <row r="10489" ht="17.25" customHeight="1"/>
    <row r="10490" ht="17.25" customHeight="1"/>
    <row r="10491" ht="17.25" customHeight="1"/>
    <row r="10492" ht="17.25" customHeight="1"/>
    <row r="10493" ht="17.25" customHeight="1"/>
    <row r="10494" ht="17.25" customHeight="1"/>
    <row r="10495" ht="17.25" customHeight="1"/>
    <row r="10496" ht="17.25" customHeight="1"/>
    <row r="10497" ht="17.25" customHeight="1"/>
    <row r="10498" ht="17.25" customHeight="1"/>
    <row r="10499" ht="17.25" customHeight="1"/>
    <row r="10500" ht="17.25" customHeight="1"/>
    <row r="10501" ht="17.25" customHeight="1"/>
    <row r="10502" ht="17.25" customHeight="1"/>
    <row r="10503" ht="17.25" customHeight="1"/>
    <row r="10504" ht="17.25" customHeight="1"/>
    <row r="10505" ht="17.25" customHeight="1"/>
    <row r="10506" ht="17.25" customHeight="1"/>
    <row r="10507" ht="17.25" customHeight="1"/>
    <row r="10508" ht="17.25" customHeight="1"/>
    <row r="10509" ht="17.25" customHeight="1"/>
    <row r="10510" ht="17.25" customHeight="1"/>
    <row r="10511" ht="17.25" customHeight="1"/>
    <row r="10512" ht="17.25" customHeight="1"/>
    <row r="10513" ht="17.25" customHeight="1"/>
    <row r="10514" ht="17.25" customHeight="1"/>
    <row r="10515" ht="17.25" customHeight="1"/>
    <row r="10516" ht="17.25" customHeight="1"/>
    <row r="10517" ht="17.25" customHeight="1"/>
    <row r="10518" ht="17.25" customHeight="1"/>
    <row r="10519" ht="17.25" customHeight="1"/>
    <row r="10520" ht="17.25" customHeight="1"/>
    <row r="10521" ht="17.25" customHeight="1"/>
    <row r="10522" ht="17.25" customHeight="1"/>
    <row r="10523" ht="17.25" customHeight="1"/>
    <row r="10524" ht="17.25" customHeight="1"/>
    <row r="10525" ht="17.25" customHeight="1"/>
    <row r="10526" ht="17.25" customHeight="1"/>
    <row r="10527" ht="17.25" customHeight="1"/>
    <row r="10528" ht="17.25" customHeight="1"/>
    <row r="10529" ht="17.25" customHeight="1"/>
    <row r="10530" ht="17.25" customHeight="1"/>
    <row r="10531" ht="17.25" customHeight="1"/>
    <row r="10532" ht="17.25" customHeight="1"/>
    <row r="10533" ht="17.25" customHeight="1"/>
    <row r="10534" ht="17.25" customHeight="1"/>
    <row r="10535" ht="17.25" customHeight="1"/>
    <row r="10536" ht="17.25" customHeight="1"/>
    <row r="10537" ht="17.25" customHeight="1"/>
    <row r="10538" ht="17.25" customHeight="1"/>
    <row r="10539" ht="17.25" customHeight="1"/>
    <row r="10540" ht="17.25" customHeight="1"/>
    <row r="10541" ht="17.25" customHeight="1"/>
    <row r="10542" ht="17.25" customHeight="1"/>
    <row r="10543" ht="17.25" customHeight="1"/>
    <row r="10544" ht="17.25" customHeight="1"/>
    <row r="10545" ht="17.25" customHeight="1"/>
    <row r="10546" ht="17.25" customHeight="1"/>
    <row r="10547" ht="17.25" customHeight="1"/>
    <row r="10548" ht="17.25" customHeight="1"/>
    <row r="10549" ht="17.25" customHeight="1"/>
    <row r="10550" ht="17.25" customHeight="1"/>
    <row r="10551" ht="17.25" customHeight="1"/>
    <row r="10552" ht="17.25" customHeight="1"/>
    <row r="10553" ht="17.25" customHeight="1"/>
    <row r="10554" ht="17.25" customHeight="1"/>
    <row r="10555" ht="17.25" customHeight="1"/>
    <row r="10556" ht="17.25" customHeight="1"/>
    <row r="10557" ht="17.25" customHeight="1"/>
    <row r="10558" ht="17.25" customHeight="1"/>
    <row r="10559" ht="17.25" customHeight="1"/>
    <row r="10560" ht="17.25" customHeight="1"/>
    <row r="10561" ht="17.25" customHeight="1"/>
    <row r="10562" ht="17.25" customHeight="1"/>
    <row r="10563" ht="17.25" customHeight="1"/>
    <row r="10564" ht="17.25" customHeight="1"/>
    <row r="10565" ht="17.25" customHeight="1"/>
    <row r="10566" ht="17.25" customHeight="1"/>
    <row r="10567" ht="17.25" customHeight="1"/>
    <row r="10568" ht="17.25" customHeight="1"/>
    <row r="10569" ht="17.25" customHeight="1"/>
    <row r="10570" ht="17.25" customHeight="1"/>
    <row r="10571" ht="17.25" customHeight="1"/>
    <row r="10572" ht="17.25" customHeight="1"/>
    <row r="10573" ht="17.25" customHeight="1"/>
    <row r="10574" ht="17.25" customHeight="1"/>
    <row r="10575" ht="17.25" customHeight="1"/>
    <row r="10576" ht="17.25" customHeight="1"/>
    <row r="10577" ht="17.25" customHeight="1"/>
    <row r="10578" ht="17.25" customHeight="1"/>
    <row r="10579" ht="17.25" customHeight="1"/>
    <row r="10580" ht="17.25" customHeight="1"/>
    <row r="10581" ht="17.25" customHeight="1"/>
    <row r="10582" ht="17.25" customHeight="1"/>
    <row r="10583" ht="17.25" customHeight="1"/>
    <row r="10584" ht="17.25" customHeight="1"/>
    <row r="10585" ht="17.25" customHeight="1"/>
    <row r="10586" ht="17.25" customHeight="1"/>
    <row r="10587" ht="17.25" customHeight="1"/>
    <row r="10588" ht="17.25" customHeight="1"/>
    <row r="10589" ht="17.25" customHeight="1"/>
    <row r="10590" ht="17.25" customHeight="1"/>
    <row r="10591" ht="17.25" customHeight="1"/>
    <row r="10592" ht="17.25" customHeight="1"/>
    <row r="10593" ht="17.25" customHeight="1"/>
    <row r="10594" ht="17.25" customHeight="1"/>
    <row r="10595" ht="17.25" customHeight="1"/>
    <row r="10596" ht="17.25" customHeight="1"/>
    <row r="10597" ht="17.25" customHeight="1"/>
    <row r="10598" ht="17.25" customHeight="1"/>
    <row r="10599" ht="17.25" customHeight="1"/>
    <row r="10600" ht="17.25" customHeight="1"/>
    <row r="10601" ht="17.25" customHeight="1"/>
    <row r="10602" ht="17.25" customHeight="1"/>
    <row r="10603" ht="17.25" customHeight="1"/>
    <row r="10604" ht="17.25" customHeight="1"/>
    <row r="10605" ht="17.25" customHeight="1"/>
    <row r="10606" ht="17.25" customHeight="1"/>
    <row r="10607" ht="17.25" customHeight="1"/>
    <row r="10608" ht="17.25" customHeight="1"/>
    <row r="10609" ht="17.25" customHeight="1"/>
    <row r="10610" ht="17.25" customHeight="1"/>
    <row r="10611" ht="17.25" customHeight="1"/>
    <row r="10612" ht="17.25" customHeight="1"/>
    <row r="10613" ht="17.25" customHeight="1"/>
    <row r="10614" ht="17.25" customHeight="1"/>
    <row r="10615" ht="17.25" customHeight="1"/>
    <row r="10616" ht="17.25" customHeight="1"/>
    <row r="10617" ht="17.25" customHeight="1"/>
    <row r="10618" ht="17.25" customHeight="1"/>
    <row r="10619" ht="17.25" customHeight="1"/>
    <row r="10620" ht="17.25" customHeight="1"/>
    <row r="10621" ht="17.25" customHeight="1"/>
    <row r="10622" ht="17.25" customHeight="1"/>
    <row r="10623" ht="17.25" customHeight="1"/>
    <row r="10624" ht="17.25" customHeight="1"/>
    <row r="10625" ht="17.25" customHeight="1"/>
    <row r="10626" ht="17.25" customHeight="1"/>
    <row r="10627" ht="17.25" customHeight="1"/>
    <row r="10628" ht="17.25" customHeight="1"/>
    <row r="10629" ht="17.25" customHeight="1"/>
    <row r="10630" ht="17.25" customHeight="1"/>
    <row r="10631" ht="17.25" customHeight="1"/>
    <row r="10632" ht="17.25" customHeight="1"/>
    <row r="10633" ht="17.25" customHeight="1"/>
    <row r="10634" ht="17.25" customHeight="1"/>
    <row r="10635" ht="17.25" customHeight="1"/>
    <row r="10636" ht="17.25" customHeight="1"/>
    <row r="10637" ht="17.25" customHeight="1"/>
    <row r="10638" ht="17.25" customHeight="1"/>
    <row r="10639" ht="17.25" customHeight="1"/>
    <row r="10640" ht="17.25" customHeight="1"/>
    <row r="10641" ht="17.25" customHeight="1"/>
    <row r="10642" ht="17.25" customHeight="1"/>
    <row r="10643" ht="17.25" customHeight="1"/>
    <row r="10644" ht="17.25" customHeight="1"/>
    <row r="10645" ht="17.25" customHeight="1"/>
    <row r="10646" ht="17.25" customHeight="1"/>
    <row r="10647" ht="17.25" customHeight="1"/>
    <row r="10648" ht="17.25" customHeight="1"/>
    <row r="10649" ht="17.25" customHeight="1"/>
    <row r="10650" ht="17.25" customHeight="1"/>
    <row r="10651" ht="17.25" customHeight="1"/>
    <row r="10652" ht="17.25" customHeight="1"/>
    <row r="10653" ht="17.25" customHeight="1"/>
    <row r="10654" ht="17.25" customHeight="1"/>
    <row r="10655" ht="17.25" customHeight="1"/>
    <row r="10656" ht="17.25" customHeight="1"/>
    <row r="10657" ht="17.25" customHeight="1"/>
    <row r="10658" ht="17.25" customHeight="1"/>
    <row r="10659" ht="17.25" customHeight="1"/>
    <row r="10660" ht="17.25" customHeight="1"/>
    <row r="10661" ht="17.25" customHeight="1"/>
    <row r="10662" ht="17.25" customHeight="1"/>
    <row r="10663" ht="17.25" customHeight="1"/>
    <row r="10664" ht="17.25" customHeight="1"/>
    <row r="10665" ht="17.25" customHeight="1"/>
    <row r="10666" ht="17.25" customHeight="1"/>
    <row r="10667" ht="17.25" customHeight="1"/>
    <row r="10668" ht="17.25" customHeight="1"/>
    <row r="10669" ht="17.25" customHeight="1"/>
    <row r="10670" ht="17.25" customHeight="1"/>
    <row r="10671" ht="17.25" customHeight="1"/>
    <row r="10672" ht="17.25" customHeight="1"/>
    <row r="10673" ht="17.25" customHeight="1"/>
    <row r="10674" ht="17.25" customHeight="1"/>
    <row r="10675" ht="17.25" customHeight="1"/>
    <row r="10676" ht="17.25" customHeight="1"/>
    <row r="10677" ht="17.25" customHeight="1"/>
    <row r="10678" ht="17.25" customHeight="1"/>
    <row r="10679" ht="17.25" customHeight="1"/>
    <row r="10680" ht="17.25" customHeight="1"/>
    <row r="10681" ht="17.25" customHeight="1"/>
    <row r="10682" ht="17.25" customHeight="1"/>
    <row r="10683" ht="17.25" customHeight="1"/>
    <row r="10684" ht="17.25" customHeight="1"/>
    <row r="10685" ht="17.25" customHeight="1"/>
    <row r="10686" ht="17.25" customHeight="1"/>
    <row r="10687" ht="17.25" customHeight="1"/>
    <row r="10688" ht="17.25" customHeight="1"/>
    <row r="10689" ht="17.25" customHeight="1"/>
    <row r="10690" ht="17.25" customHeight="1"/>
    <row r="10691" ht="17.25" customHeight="1"/>
    <row r="10692" ht="17.25" customHeight="1"/>
    <row r="10693" ht="17.25" customHeight="1"/>
    <row r="10694" ht="17.25" customHeight="1"/>
    <row r="10695" ht="17.25" customHeight="1"/>
    <row r="10696" ht="17.25" customHeight="1"/>
    <row r="10697" ht="17.25" customHeight="1"/>
    <row r="10698" ht="17.25" customHeight="1"/>
    <row r="10699" ht="17.25" customHeight="1"/>
    <row r="10700" ht="17.25" customHeight="1"/>
    <row r="10701" ht="17.25" customHeight="1"/>
    <row r="10702" ht="17.25" customHeight="1"/>
    <row r="10703" ht="17.25" customHeight="1"/>
    <row r="10704" ht="17.25" customHeight="1"/>
    <row r="10705" ht="17.25" customHeight="1"/>
    <row r="10706" ht="17.25" customHeight="1"/>
    <row r="10707" ht="17.25" customHeight="1"/>
    <row r="10708" ht="17.25" customHeight="1"/>
    <row r="10709" ht="17.25" customHeight="1"/>
    <row r="10710" ht="17.25" customHeight="1"/>
    <row r="10711" ht="17.25" customHeight="1"/>
    <row r="10712" ht="17.25" customHeight="1"/>
    <row r="10713" ht="17.25" customHeight="1"/>
    <row r="10714" ht="17.25" customHeight="1"/>
    <row r="10715" ht="17.25" customHeight="1"/>
    <row r="10716" ht="17.25" customHeight="1"/>
    <row r="10717" ht="17.25" customHeight="1"/>
    <row r="10718" ht="17.25" customHeight="1"/>
    <row r="10719" ht="17.25" customHeight="1"/>
    <row r="10720" ht="17.25" customHeight="1"/>
    <row r="10721" ht="17.25" customHeight="1"/>
    <row r="10722" ht="17.25" customHeight="1"/>
    <row r="10723" ht="17.25" customHeight="1"/>
    <row r="10724" ht="17.25" customHeight="1"/>
    <row r="10725" ht="17.25" customHeight="1"/>
    <row r="10726" ht="17.25" customHeight="1"/>
    <row r="10727" ht="17.25" customHeight="1"/>
    <row r="10728" ht="17.25" customHeight="1"/>
    <row r="10729" ht="17.25" customHeight="1"/>
    <row r="10730" ht="17.25" customHeight="1"/>
    <row r="10731" ht="17.25" customHeight="1"/>
    <row r="10732" ht="17.25" customHeight="1"/>
    <row r="10733" ht="17.25" customHeight="1"/>
    <row r="10734" ht="17.25" customHeight="1"/>
    <row r="10735" ht="17.25" customHeight="1"/>
    <row r="10736" ht="17.25" customHeight="1"/>
    <row r="10737" ht="17.25" customHeight="1"/>
    <row r="10738" ht="17.25" customHeight="1"/>
    <row r="10739" ht="17.25" customHeight="1"/>
    <row r="10740" ht="17.25" customHeight="1"/>
    <row r="10741" ht="17.25" customHeight="1"/>
    <row r="10742" ht="17.25" customHeight="1"/>
    <row r="10743" ht="17.25" customHeight="1"/>
    <row r="10744" ht="17.25" customHeight="1"/>
    <row r="10745" ht="17.25" customHeight="1"/>
    <row r="10746" ht="17.25" customHeight="1"/>
    <row r="10747" ht="17.25" customHeight="1"/>
    <row r="10748" ht="17.25" customHeight="1"/>
    <row r="10749" ht="17.25" customHeight="1"/>
    <row r="10750" ht="17.25" customHeight="1"/>
    <row r="10751" ht="17.25" customHeight="1"/>
    <row r="10752" ht="17.25" customHeight="1"/>
    <row r="10753" ht="17.25" customHeight="1"/>
    <row r="10754" ht="17.25" customHeight="1"/>
    <row r="10755" ht="17.25" customHeight="1"/>
    <row r="10756" ht="17.25" customHeight="1"/>
    <row r="10757" ht="17.25" customHeight="1"/>
    <row r="10758" ht="17.25" customHeight="1"/>
    <row r="10759" ht="17.25" customHeight="1"/>
    <row r="10760" ht="17.25" customHeight="1"/>
    <row r="10761" ht="17.25" customHeight="1"/>
    <row r="10762" ht="17.25" customHeight="1"/>
    <row r="10763" ht="17.25" customHeight="1"/>
    <row r="10764" ht="17.25" customHeight="1"/>
    <row r="10765" ht="17.25" customHeight="1"/>
    <row r="10766" ht="17.25" customHeight="1"/>
    <row r="10767" ht="17.25" customHeight="1"/>
    <row r="10768" ht="17.25" customHeight="1"/>
    <row r="10769" ht="17.25" customHeight="1"/>
    <row r="10770" ht="17.25" customHeight="1"/>
    <row r="10771" ht="17.25" customHeight="1"/>
    <row r="10772" ht="17.25" customHeight="1"/>
    <row r="10773" ht="17.25" customHeight="1"/>
    <row r="10774" ht="17.25" customHeight="1"/>
    <row r="10775" ht="17.25" customHeight="1"/>
    <row r="10776" ht="17.25" customHeight="1"/>
    <row r="10777" ht="17.25" customHeight="1"/>
    <row r="10778" ht="17.25" customHeight="1"/>
    <row r="10779" ht="17.25" customHeight="1"/>
    <row r="10780" ht="17.25" customHeight="1"/>
    <row r="10781" ht="17.25" customHeight="1"/>
    <row r="10782" ht="17.25" customHeight="1"/>
    <row r="10783" ht="17.25" customHeight="1"/>
    <row r="10784" ht="17.25" customHeight="1"/>
    <row r="10785" ht="17.25" customHeight="1"/>
    <row r="10786" ht="17.25" customHeight="1"/>
    <row r="10787" ht="17.25" customHeight="1"/>
    <row r="10788" ht="17.25" customHeight="1"/>
    <row r="10789" ht="17.25" customHeight="1"/>
    <row r="10790" ht="17.25" customHeight="1"/>
    <row r="10791" ht="17.25" customHeight="1"/>
    <row r="10792" ht="17.25" customHeight="1"/>
    <row r="10793" ht="17.25" customHeight="1"/>
    <row r="10794" ht="17.25" customHeight="1"/>
    <row r="10795" ht="17.25" customHeight="1"/>
    <row r="10796" ht="17.25" customHeight="1"/>
    <row r="10797" ht="17.25" customHeight="1"/>
    <row r="10798" ht="17.25" customHeight="1"/>
    <row r="10799" ht="17.25" customHeight="1"/>
    <row r="10800" ht="17.25" customHeight="1"/>
    <row r="10801" ht="17.25" customHeight="1"/>
    <row r="10802" ht="17.25" customHeight="1"/>
    <row r="10803" ht="17.25" customHeight="1"/>
    <row r="10804" ht="17.25" customHeight="1"/>
    <row r="10805" ht="17.25" customHeight="1"/>
    <row r="10806" ht="17.25" customHeight="1"/>
    <row r="10807" ht="17.25" customHeight="1"/>
    <row r="10808" ht="17.25" customHeight="1"/>
    <row r="10809" ht="17.25" customHeight="1"/>
    <row r="10810" ht="17.25" customHeight="1"/>
    <row r="10811" ht="17.25" customHeight="1"/>
    <row r="10812" ht="17.25" customHeight="1"/>
    <row r="10813" ht="17.25" customHeight="1"/>
    <row r="10814" ht="17.25" customHeight="1"/>
    <row r="10815" ht="17.25" customHeight="1"/>
    <row r="10816" ht="17.25" customHeight="1"/>
    <row r="10817" ht="17.25" customHeight="1"/>
    <row r="10818" ht="17.25" customHeight="1"/>
    <row r="10819" ht="17.25" customHeight="1"/>
    <row r="10820" ht="17.25" customHeight="1"/>
    <row r="10821" ht="17.25" customHeight="1"/>
    <row r="10822" ht="17.25" customHeight="1"/>
    <row r="10823" ht="17.25" customHeight="1"/>
    <row r="10824" ht="17.25" customHeight="1"/>
    <row r="10825" ht="17.25" customHeight="1"/>
    <row r="10826" ht="17.25" customHeight="1"/>
    <row r="10827" ht="17.25" customHeight="1"/>
    <row r="10828" ht="17.25" customHeight="1"/>
    <row r="10829" ht="17.25" customHeight="1"/>
    <row r="10830" ht="17.25" customHeight="1"/>
    <row r="10831" ht="17.25" customHeight="1"/>
    <row r="10832" ht="17.25" customHeight="1"/>
    <row r="10833" ht="17.25" customHeight="1"/>
    <row r="10834" ht="17.25" customHeight="1"/>
    <row r="10835" ht="17.25" customHeight="1"/>
    <row r="10836" ht="17.25" customHeight="1"/>
    <row r="10837" ht="17.25" customHeight="1"/>
    <row r="10838" ht="17.25" customHeight="1"/>
    <row r="10839" ht="17.25" customHeight="1"/>
    <row r="10840" ht="17.25" customHeight="1"/>
    <row r="10841" ht="17.25" customHeight="1"/>
    <row r="10842" ht="17.25" customHeight="1"/>
    <row r="10843" ht="17.25" customHeight="1"/>
    <row r="10844" ht="17.25" customHeight="1"/>
    <row r="10845" ht="17.25" customHeight="1"/>
    <row r="10846" ht="17.25" customHeight="1"/>
    <row r="10847" ht="17.25" customHeight="1"/>
    <row r="10848" ht="17.25" customHeight="1"/>
    <row r="10849" ht="17.25" customHeight="1"/>
    <row r="10850" ht="17.25" customHeight="1"/>
    <row r="10851" ht="17.25" customHeight="1"/>
    <row r="10852" ht="17.25" customHeight="1"/>
    <row r="10853" ht="17.25" customHeight="1"/>
    <row r="10854" ht="17.25" customHeight="1"/>
    <row r="10855" ht="17.25" customHeight="1"/>
    <row r="10856" ht="17.25" customHeight="1"/>
    <row r="10857" ht="17.25" customHeight="1"/>
    <row r="10858" ht="17.25" customHeight="1"/>
    <row r="10859" ht="17.25" customHeight="1"/>
    <row r="10860" ht="17.25" customHeight="1"/>
    <row r="10861" ht="17.25" customHeight="1"/>
    <row r="10862" ht="17.25" customHeight="1"/>
    <row r="10863" ht="17.25" customHeight="1"/>
    <row r="10864" ht="17.25" customHeight="1"/>
    <row r="10865" ht="17.25" customHeight="1"/>
    <row r="10866" ht="17.25" customHeight="1"/>
    <row r="10867" ht="17.25" customHeight="1"/>
    <row r="10868" ht="17.25" customHeight="1"/>
    <row r="10869" ht="17.25" customHeight="1"/>
    <row r="10870" ht="17.25" customHeight="1"/>
    <row r="10871" ht="17.25" customHeight="1"/>
    <row r="10872" ht="17.25" customHeight="1"/>
    <row r="10873" ht="17.25" customHeight="1"/>
    <row r="10874" ht="17.25" customHeight="1"/>
    <row r="10875" ht="17.25" customHeight="1"/>
    <row r="10876" ht="17.25" customHeight="1"/>
    <row r="10877" ht="17.25" customHeight="1"/>
    <row r="10878" ht="17.25" customHeight="1"/>
    <row r="10879" ht="17.25" customHeight="1"/>
    <row r="10880" ht="17.25" customHeight="1"/>
    <row r="10881" ht="17.25" customHeight="1"/>
    <row r="10882" ht="17.25" customHeight="1"/>
    <row r="10883" ht="17.25" customHeight="1"/>
    <row r="10884" ht="17.25" customHeight="1"/>
    <row r="10885" ht="17.25" customHeight="1"/>
    <row r="10886" ht="17.25" customHeight="1"/>
    <row r="10887" ht="17.25" customHeight="1"/>
    <row r="10888" ht="17.25" customHeight="1"/>
    <row r="10889" ht="17.25" customHeight="1"/>
    <row r="10890" ht="17.25" customHeight="1"/>
    <row r="10891" ht="17.25" customHeight="1"/>
    <row r="10892" ht="17.25" customHeight="1"/>
    <row r="10893" ht="17.25" customHeight="1"/>
    <row r="10894" ht="17.25" customHeight="1"/>
    <row r="10895" ht="17.25" customHeight="1"/>
    <row r="10896" ht="17.25" customHeight="1"/>
    <row r="10897" ht="17.25" customHeight="1"/>
    <row r="10898" ht="17.25" customHeight="1"/>
    <row r="10899" ht="17.25" customHeight="1"/>
    <row r="10900" ht="17.25" customHeight="1"/>
    <row r="10901" ht="17.25" customHeight="1"/>
    <row r="10902" ht="17.25" customHeight="1"/>
    <row r="10903" ht="17.25" customHeight="1"/>
    <row r="10904" ht="17.25" customHeight="1"/>
    <row r="10905" ht="17.25" customHeight="1"/>
    <row r="10906" ht="17.25" customHeight="1"/>
    <row r="10907" ht="17.25" customHeight="1"/>
    <row r="10908" ht="17.25" customHeight="1"/>
    <row r="10909" ht="17.25" customHeight="1"/>
    <row r="10910" ht="17.25" customHeight="1"/>
    <row r="10911" ht="17.25" customHeight="1"/>
    <row r="10912" ht="17.25" customHeight="1"/>
    <row r="10913" ht="17.25" customHeight="1"/>
    <row r="10914" ht="17.25" customHeight="1"/>
    <row r="10915" ht="17.25" customHeight="1"/>
    <row r="10916" ht="17.25" customHeight="1"/>
    <row r="10917" ht="17.25" customHeight="1"/>
    <row r="10918" ht="17.25" customHeight="1"/>
    <row r="10919" ht="17.25" customHeight="1"/>
    <row r="10920" ht="17.25" customHeight="1"/>
    <row r="10921" ht="17.25" customHeight="1"/>
    <row r="10922" ht="17.25" customHeight="1"/>
    <row r="10923" ht="17.25" customHeight="1"/>
    <row r="10924" ht="17.25" customHeight="1"/>
    <row r="10925" ht="17.25" customHeight="1"/>
    <row r="10926" ht="17.25" customHeight="1"/>
    <row r="10927" ht="17.25" customHeight="1"/>
    <row r="10928" ht="17.25" customHeight="1"/>
    <row r="10929" ht="17.25" customHeight="1"/>
    <row r="10930" ht="17.25" customHeight="1"/>
    <row r="10931" ht="17.25" customHeight="1"/>
    <row r="10932" ht="17.25" customHeight="1"/>
    <row r="10933" ht="17.25" customHeight="1"/>
    <row r="10934" ht="17.25" customHeight="1"/>
    <row r="10935" ht="17.25" customHeight="1"/>
    <row r="10936" ht="17.25" customHeight="1"/>
    <row r="10937" ht="17.25" customHeight="1"/>
    <row r="10938" ht="17.25" customHeight="1"/>
    <row r="10939" ht="17.25" customHeight="1"/>
    <row r="10940" ht="17.25" customHeight="1"/>
    <row r="10941" ht="17.25" customHeight="1"/>
    <row r="10942" ht="17.25" customHeight="1"/>
    <row r="10943" ht="17.25" customHeight="1"/>
    <row r="10944" ht="17.25" customHeight="1"/>
    <row r="10945" ht="17.25" customHeight="1"/>
    <row r="10946" ht="17.25" customHeight="1"/>
    <row r="10947" ht="17.25" customHeight="1"/>
    <row r="10948" ht="17.25" customHeight="1"/>
    <row r="10949" ht="17.25" customHeight="1"/>
    <row r="10950" ht="17.25" customHeight="1"/>
    <row r="10951" ht="17.25" customHeight="1"/>
    <row r="10952" ht="17.25" customHeight="1"/>
    <row r="10953" ht="17.25" customHeight="1"/>
    <row r="10954" ht="17.25" customHeight="1"/>
    <row r="10955" ht="17.25" customHeight="1"/>
    <row r="10956" ht="17.25" customHeight="1"/>
    <row r="10957" ht="17.25" customHeight="1"/>
    <row r="10958" ht="17.25" customHeight="1"/>
    <row r="10959" ht="17.25" customHeight="1"/>
    <row r="10960" ht="17.25" customHeight="1"/>
    <row r="10961" ht="17.25" customHeight="1"/>
    <row r="10962" ht="17.25" customHeight="1"/>
    <row r="10963" ht="17.25" customHeight="1"/>
    <row r="10964" ht="17.25" customHeight="1"/>
    <row r="10965" ht="17.25" customHeight="1"/>
    <row r="10966" ht="17.25" customHeight="1"/>
    <row r="10967" ht="17.25" customHeight="1"/>
    <row r="10968" ht="17.25" customHeight="1"/>
    <row r="10969" ht="17.25" customHeight="1"/>
    <row r="10970" ht="17.25" customHeight="1"/>
    <row r="10971" ht="17.25" customHeight="1"/>
    <row r="10972" ht="17.25" customHeight="1"/>
    <row r="10973" ht="17.25" customHeight="1"/>
    <row r="10974" ht="17.25" customHeight="1"/>
    <row r="10975" ht="17.25" customHeight="1"/>
    <row r="10976" ht="17.25" customHeight="1"/>
    <row r="10977" spans="9:9" ht="17.25" customHeight="1"/>
    <row r="10978" spans="9:9">
      <c r="I10978" s="220" t="s">
        <v>331</v>
      </c>
    </row>
    <row r="10979" spans="9:9">
      <c r="I10979" s="220" t="s">
        <v>331</v>
      </c>
    </row>
    <row r="10980" spans="9:9">
      <c r="I10980" s="220" t="s">
        <v>331</v>
      </c>
    </row>
    <row r="10981" spans="9:9">
      <c r="I10981" s="220" t="s">
        <v>331</v>
      </c>
    </row>
    <row r="10982" spans="9:9">
      <c r="I10982" s="220" t="s">
        <v>331</v>
      </c>
    </row>
    <row r="10983" spans="9:9">
      <c r="I10983" s="220" t="s">
        <v>331</v>
      </c>
    </row>
    <row r="10984" spans="9:9">
      <c r="I10984" s="220" t="s">
        <v>331</v>
      </c>
    </row>
    <row r="10985" spans="9:9">
      <c r="I10985" s="220" t="s">
        <v>331</v>
      </c>
    </row>
    <row r="10986" spans="9:9">
      <c r="I10986" s="220" t="s">
        <v>331</v>
      </c>
    </row>
    <row r="10987" spans="9:9">
      <c r="I10987" s="220" t="s">
        <v>331</v>
      </c>
    </row>
    <row r="10988" spans="9:9">
      <c r="I10988" s="220" t="s">
        <v>331</v>
      </c>
    </row>
    <row r="10989" spans="9:9">
      <c r="I10989" s="220" t="s">
        <v>331</v>
      </c>
    </row>
    <row r="10990" spans="9:9">
      <c r="I10990" s="220" t="s">
        <v>331</v>
      </c>
    </row>
    <row r="10991" spans="9:9">
      <c r="I10991" s="220" t="s">
        <v>331</v>
      </c>
    </row>
    <row r="10992" spans="9:9">
      <c r="I10992" s="220" t="s">
        <v>331</v>
      </c>
    </row>
    <row r="10993" spans="9:9">
      <c r="I10993" s="220" t="s">
        <v>331</v>
      </c>
    </row>
    <row r="10994" spans="9:9">
      <c r="I10994" s="220" t="s">
        <v>331</v>
      </c>
    </row>
    <row r="10995" spans="9:9">
      <c r="I10995" s="220" t="s">
        <v>331</v>
      </c>
    </row>
    <row r="10996" spans="9:9">
      <c r="I10996" s="220" t="s">
        <v>331</v>
      </c>
    </row>
    <row r="10997" spans="9:9">
      <c r="I10997" s="220" t="s">
        <v>331</v>
      </c>
    </row>
    <row r="10998" spans="9:9">
      <c r="I10998" s="220" t="s">
        <v>331</v>
      </c>
    </row>
    <row r="10999" spans="9:9">
      <c r="I10999" s="220" t="s">
        <v>331</v>
      </c>
    </row>
    <row r="11000" spans="9:9">
      <c r="I11000" s="220" t="s">
        <v>331</v>
      </c>
    </row>
    <row r="11001" spans="9:9">
      <c r="I11001" s="220" t="s">
        <v>331</v>
      </c>
    </row>
    <row r="11002" spans="9:9">
      <c r="I11002" s="220" t="s">
        <v>331</v>
      </c>
    </row>
    <row r="11003" spans="9:9">
      <c r="I11003" s="220" t="s">
        <v>331</v>
      </c>
    </row>
    <row r="11004" spans="9:9">
      <c r="I11004" s="220" t="s">
        <v>331</v>
      </c>
    </row>
    <row r="11005" spans="9:9">
      <c r="I11005" s="220" t="s">
        <v>331</v>
      </c>
    </row>
    <row r="11006" spans="9:9">
      <c r="I11006" s="220" t="s">
        <v>331</v>
      </c>
    </row>
    <row r="11007" spans="9:9">
      <c r="I11007" s="220" t="s">
        <v>331</v>
      </c>
    </row>
    <row r="11008" spans="9:9">
      <c r="I11008" s="220" t="s">
        <v>331</v>
      </c>
    </row>
    <row r="11009" spans="9:9">
      <c r="I11009" s="220" t="s">
        <v>331</v>
      </c>
    </row>
    <row r="11010" spans="9:9">
      <c r="I11010" s="220" t="s">
        <v>331</v>
      </c>
    </row>
    <row r="11011" spans="9:9">
      <c r="I11011" s="220" t="s">
        <v>331</v>
      </c>
    </row>
    <row r="11012" spans="9:9">
      <c r="I11012" s="220" t="s">
        <v>331</v>
      </c>
    </row>
    <row r="11013" spans="9:9">
      <c r="I11013" s="220" t="s">
        <v>331</v>
      </c>
    </row>
    <row r="11014" spans="9:9">
      <c r="I11014" s="220" t="s">
        <v>331</v>
      </c>
    </row>
    <row r="11015" spans="9:9">
      <c r="I11015" s="220" t="s">
        <v>331</v>
      </c>
    </row>
    <row r="11016" spans="9:9">
      <c r="I11016" s="220" t="s">
        <v>331</v>
      </c>
    </row>
    <row r="11017" spans="9:9">
      <c r="I11017" s="220" t="s">
        <v>331</v>
      </c>
    </row>
    <row r="11018" spans="9:9">
      <c r="I11018" s="220" t="s">
        <v>331</v>
      </c>
    </row>
    <row r="11019" spans="9:9">
      <c r="I11019" s="220" t="s">
        <v>331</v>
      </c>
    </row>
    <row r="11020" spans="9:9">
      <c r="I11020" s="220" t="s">
        <v>331</v>
      </c>
    </row>
    <row r="11021" spans="9:9">
      <c r="I11021" s="220" t="s">
        <v>331</v>
      </c>
    </row>
    <row r="11022" spans="9:9">
      <c r="I11022" s="220" t="s">
        <v>331</v>
      </c>
    </row>
    <row r="11023" spans="9:9">
      <c r="I11023" s="220" t="s">
        <v>331</v>
      </c>
    </row>
    <row r="11024" spans="9:9">
      <c r="I11024" s="220" t="s">
        <v>331</v>
      </c>
    </row>
  </sheetData>
  <sheetProtection password="A38F" sheet="1" objects="1" scenarios="1" selectLockedCells="1" selectUnlockedCell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ورقة1"/>
  <dimension ref="A1:C9"/>
  <sheetViews>
    <sheetView showRowColHeaders="0" rightToLeft="1" workbookViewId="0">
      <selection sqref="A1:C9"/>
    </sheetView>
  </sheetViews>
  <sheetFormatPr defaultRowHeight="14.25"/>
  <sheetData>
    <row r="1" spans="1:3">
      <c r="A1" s="41" t="s">
        <v>162</v>
      </c>
      <c r="B1" s="41" t="s">
        <v>163</v>
      </c>
      <c r="C1" s="1"/>
    </row>
    <row r="2" spans="1:3">
      <c r="A2" s="41">
        <v>700980</v>
      </c>
      <c r="B2" s="41" t="s">
        <v>156</v>
      </c>
      <c r="C2" s="1"/>
    </row>
    <row r="3" spans="1:3">
      <c r="A3" s="41">
        <v>700653</v>
      </c>
      <c r="B3" s="41" t="s">
        <v>164</v>
      </c>
      <c r="C3" s="1"/>
    </row>
    <row r="4" spans="1:3">
      <c r="A4" s="41">
        <v>700124</v>
      </c>
      <c r="B4" s="41" t="s">
        <v>165</v>
      </c>
      <c r="C4" s="1"/>
    </row>
    <row r="5" spans="1:3">
      <c r="A5" s="41">
        <v>700934</v>
      </c>
      <c r="B5" s="41" t="s">
        <v>166</v>
      </c>
      <c r="C5" s="1"/>
    </row>
    <row r="6" spans="1:3">
      <c r="A6" s="1"/>
      <c r="B6" s="1"/>
      <c r="C6" s="1"/>
    </row>
    <row r="7" spans="1:3">
      <c r="A7" s="1"/>
      <c r="B7" s="1"/>
      <c r="C7" s="1"/>
    </row>
    <row r="8" spans="1:3">
      <c r="A8" s="1"/>
      <c r="B8" s="1"/>
      <c r="C8" s="1"/>
    </row>
    <row r="9" spans="1:3">
      <c r="A9" s="1"/>
      <c r="B9" s="1"/>
      <c r="C9" s="1"/>
    </row>
  </sheetData>
  <sheetProtection password="CC41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تعليمات التسجيل</vt:lpstr>
      <vt:lpstr>أسماء الطلاب</vt:lpstr>
      <vt:lpstr>إدخال البيانات</vt:lpstr>
      <vt:lpstr>إختيار المقررات</vt:lpstr>
      <vt:lpstr>ورقة4</vt:lpstr>
      <vt:lpstr>الإستمارة</vt:lpstr>
      <vt:lpstr>السجل العام</vt:lpstr>
      <vt:lpstr>ورقة2</vt:lpstr>
      <vt:lpstr>ورقة1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hamdash</dc:creator>
  <cp:lastModifiedBy>Maher Fattouh</cp:lastModifiedBy>
  <cp:revision/>
  <cp:lastPrinted>2019-12-16T17:28:44Z</cp:lastPrinted>
  <dcterms:created xsi:type="dcterms:W3CDTF">2015-06-05T18:17:20Z</dcterms:created>
  <dcterms:modified xsi:type="dcterms:W3CDTF">2019-12-16T17:54:46Z</dcterms:modified>
</cp:coreProperties>
</file>