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B9251F58-DCD0-49B0-8DA8-DC3CC778B367}" xr6:coauthVersionLast="47" xr6:coauthVersionMax="47" xr10:uidLastSave="{00000000-0000-0000-0000-000000000000}"/>
  <workbookProtection workbookAlgorithmName="SHA-512" workbookHashValue="zvMmECcBl8lXXIYocV3E3I3d0jdyKms3L9BsFCJeO75gmUgptamCnG0O9b9riFY8Z/JD3RYkqTtwD3ou1Ydhog==" workbookSaltValue="X2EMsakfrzgAGFXI0nbngQ==" workbookSpinCount="100000" lockStructure="1"/>
  <bookViews>
    <workbookView xWindow="-120" yWindow="-120" windowWidth="20730" windowHeight="11160" tabRatio="936" xr2:uid="{8679F25F-0DB3-4BFF-9E4D-7CFE2AF74920}"/>
  </bookViews>
  <sheets>
    <sheet name="القائمة الرئيسية" sheetId="9" r:id="rId1"/>
    <sheet name="1" sheetId="1" r:id="rId2"/>
    <sheet name="2" sheetId="11" r:id="rId3"/>
    <sheet name="3" sheetId="12" r:id="rId4"/>
    <sheet name="4" sheetId="13" r:id="rId5"/>
    <sheet name="5" sheetId="14" r:id="rId6"/>
    <sheet name="6" sheetId="15" r:id="rId7"/>
    <sheet name="التحليل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2" l="1"/>
  <c r="B52" i="12"/>
  <c r="G52" i="13"/>
  <c r="B52" i="13"/>
  <c r="G52" i="14"/>
  <c r="B52" i="14"/>
  <c r="G52" i="15"/>
  <c r="B52" i="15"/>
  <c r="B51" i="10"/>
  <c r="I51" i="10"/>
  <c r="K20" i="10"/>
  <c r="K9" i="10"/>
  <c r="B40" i="10"/>
  <c r="B39" i="10"/>
  <c r="B38" i="10"/>
  <c r="B37" i="10"/>
  <c r="B36" i="10"/>
  <c r="B35" i="10"/>
  <c r="K7" i="10"/>
  <c r="I7" i="10"/>
  <c r="J8" i="10"/>
  <c r="B8" i="10"/>
  <c r="B7" i="10"/>
  <c r="F5" i="10"/>
  <c r="F4" i="10"/>
  <c r="F3" i="10"/>
  <c r="F6" i="15"/>
  <c r="C6" i="15"/>
  <c r="F6" i="14"/>
  <c r="C6" i="14"/>
  <c r="F6" i="13"/>
  <c r="C6" i="13"/>
  <c r="F6" i="12"/>
  <c r="C6" i="12"/>
  <c r="F6" i="11"/>
  <c r="C6" i="11"/>
  <c r="I7" i="15"/>
  <c r="G7" i="15"/>
  <c r="B7" i="15"/>
  <c r="I7" i="14"/>
  <c r="G7" i="14"/>
  <c r="B7" i="14"/>
  <c r="I7" i="13"/>
  <c r="G7" i="13"/>
  <c r="B7" i="13"/>
  <c r="I7" i="12"/>
  <c r="G7" i="12"/>
  <c r="B7" i="12"/>
  <c r="D5" i="12"/>
  <c r="D4" i="12"/>
  <c r="D3" i="12"/>
  <c r="D5" i="13"/>
  <c r="D4" i="13"/>
  <c r="D3" i="13"/>
  <c r="D5" i="14"/>
  <c r="D4" i="14"/>
  <c r="D3" i="14"/>
  <c r="D5" i="15"/>
  <c r="D4" i="15"/>
  <c r="D3" i="15"/>
  <c r="O7" i="15"/>
  <c r="P49" i="15" s="1"/>
  <c r="O49" i="15" s="1"/>
  <c r="G49" i="15" s="1"/>
  <c r="M7" i="15"/>
  <c r="N41" i="15" s="1"/>
  <c r="P35" i="15"/>
  <c r="O35" i="15" s="1"/>
  <c r="G35" i="15" s="1"/>
  <c r="P16" i="15"/>
  <c r="O16" i="15" s="1"/>
  <c r="G16" i="15" s="1"/>
  <c r="P12" i="15"/>
  <c r="O12" i="15" s="1"/>
  <c r="G12" i="15" s="1"/>
  <c r="O7" i="14"/>
  <c r="P47" i="14" s="1"/>
  <c r="O47" i="14" s="1"/>
  <c r="G47" i="14" s="1"/>
  <c r="M7" i="14"/>
  <c r="N37" i="14" s="1"/>
  <c r="M37" i="14" s="1"/>
  <c r="E37" i="14" s="1"/>
  <c r="O7" i="13"/>
  <c r="P47" i="13" s="1"/>
  <c r="O47" i="13" s="1"/>
  <c r="G47" i="13" s="1"/>
  <c r="M7" i="13"/>
  <c r="N32" i="13" s="1"/>
  <c r="M32" i="13" s="1"/>
  <c r="E32" i="13" s="1"/>
  <c r="O7" i="12"/>
  <c r="P47" i="12" s="1"/>
  <c r="O47" i="12" s="1"/>
  <c r="G47" i="12" s="1"/>
  <c r="M7" i="12"/>
  <c r="N41" i="12" s="1"/>
  <c r="B52" i="11"/>
  <c r="G52" i="11"/>
  <c r="I7" i="11"/>
  <c r="G7" i="11"/>
  <c r="B7" i="11"/>
  <c r="D5" i="11"/>
  <c r="D4" i="11"/>
  <c r="D3" i="11"/>
  <c r="O7" i="11"/>
  <c r="P46" i="11" s="1"/>
  <c r="O46" i="11" s="1"/>
  <c r="G46" i="11" s="1"/>
  <c r="M7" i="11"/>
  <c r="N40" i="11" s="1"/>
  <c r="M40" i="11" s="1"/>
  <c r="E40" i="11" s="1"/>
  <c r="O7" i="1"/>
  <c r="P48" i="1" s="1"/>
  <c r="O48" i="1" s="1"/>
  <c r="G48" i="1" s="1"/>
  <c r="M7" i="1"/>
  <c r="F6" i="1"/>
  <c r="C6" i="1"/>
  <c r="G52" i="1"/>
  <c r="B52" i="1"/>
  <c r="D5" i="1"/>
  <c r="D4" i="1"/>
  <c r="D3" i="1"/>
  <c r="I7" i="1"/>
  <c r="G7" i="1"/>
  <c r="B7" i="1"/>
  <c r="G8" i="9"/>
  <c r="O9" i="1" s="1"/>
  <c r="G7" i="9"/>
  <c r="D9" i="1" s="1"/>
  <c r="H18" i="1" s="1"/>
  <c r="E25" i="10"/>
  <c r="E14" i="10"/>
  <c r="C9" i="15"/>
  <c r="C9" i="14"/>
  <c r="C9" i="13"/>
  <c r="C9" i="11"/>
  <c r="C9" i="12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J32" i="15"/>
  <c r="J40" i="10" s="1"/>
  <c r="B32" i="15"/>
  <c r="J31" i="15"/>
  <c r="B31" i="15"/>
  <c r="J30" i="15"/>
  <c r="B30" i="15"/>
  <c r="J29" i="15"/>
  <c r="I40" i="10" s="1"/>
  <c r="B29" i="15"/>
  <c r="J28" i="15"/>
  <c r="H40" i="10" s="1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J15" i="15"/>
  <c r="F40" i="10" s="1"/>
  <c r="B15" i="15"/>
  <c r="J14" i="15"/>
  <c r="B14" i="15"/>
  <c r="J13" i="15"/>
  <c r="B13" i="15"/>
  <c r="J12" i="15"/>
  <c r="E40" i="10" s="1"/>
  <c r="B12" i="15"/>
  <c r="J11" i="15"/>
  <c r="D40" i="10" s="1"/>
  <c r="B11" i="15"/>
  <c r="B10" i="15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J32" i="14"/>
  <c r="J39" i="10" s="1"/>
  <c r="B32" i="14"/>
  <c r="J31" i="14"/>
  <c r="B31" i="14"/>
  <c r="J30" i="14"/>
  <c r="B30" i="14"/>
  <c r="J29" i="14"/>
  <c r="I39" i="10" s="1"/>
  <c r="B29" i="14"/>
  <c r="J28" i="14"/>
  <c r="H39" i="10" s="1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J15" i="14"/>
  <c r="F39" i="10" s="1"/>
  <c r="B15" i="14"/>
  <c r="J14" i="14"/>
  <c r="B14" i="14"/>
  <c r="J13" i="14"/>
  <c r="B13" i="14"/>
  <c r="J12" i="14"/>
  <c r="E39" i="10" s="1"/>
  <c r="B12" i="14"/>
  <c r="J11" i="14"/>
  <c r="D39" i="10" s="1"/>
  <c r="B11" i="14"/>
  <c r="B10" i="14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J32" i="13"/>
  <c r="J38" i="10" s="1"/>
  <c r="B32" i="13"/>
  <c r="J31" i="13"/>
  <c r="B31" i="13"/>
  <c r="J30" i="13"/>
  <c r="B30" i="13"/>
  <c r="J29" i="13"/>
  <c r="I38" i="10" s="1"/>
  <c r="B29" i="13"/>
  <c r="J28" i="13"/>
  <c r="H38" i="10" s="1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J15" i="13"/>
  <c r="F38" i="10" s="1"/>
  <c r="B15" i="13"/>
  <c r="J14" i="13"/>
  <c r="B14" i="13"/>
  <c r="J13" i="13"/>
  <c r="B13" i="13"/>
  <c r="J12" i="13"/>
  <c r="E38" i="10" s="1"/>
  <c r="B12" i="13"/>
  <c r="J11" i="13"/>
  <c r="D38" i="10" s="1"/>
  <c r="B11" i="13"/>
  <c r="B10" i="13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J32" i="12"/>
  <c r="J37" i="10" s="1"/>
  <c r="B32" i="12"/>
  <c r="J31" i="12"/>
  <c r="B31" i="12"/>
  <c r="J30" i="12"/>
  <c r="B30" i="12"/>
  <c r="J29" i="12"/>
  <c r="I37" i="10" s="1"/>
  <c r="B29" i="12"/>
  <c r="J28" i="12"/>
  <c r="H37" i="10" s="1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J15" i="12"/>
  <c r="F37" i="10" s="1"/>
  <c r="B15" i="12"/>
  <c r="J14" i="12"/>
  <c r="B14" i="12"/>
  <c r="J13" i="12"/>
  <c r="B13" i="12"/>
  <c r="J12" i="12"/>
  <c r="E37" i="10" s="1"/>
  <c r="B12" i="12"/>
  <c r="J11" i="12"/>
  <c r="D37" i="10" s="1"/>
  <c r="B11" i="12"/>
  <c r="B10" i="12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J32" i="11"/>
  <c r="J36" i="10" s="1"/>
  <c r="B32" i="11"/>
  <c r="J31" i="11"/>
  <c r="B31" i="11"/>
  <c r="J30" i="11"/>
  <c r="B30" i="11"/>
  <c r="J29" i="11"/>
  <c r="I36" i="10" s="1"/>
  <c r="B29" i="11"/>
  <c r="J28" i="11"/>
  <c r="H36" i="10" s="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J15" i="11"/>
  <c r="F36" i="10" s="1"/>
  <c r="B15" i="11"/>
  <c r="J14" i="11"/>
  <c r="B14" i="11"/>
  <c r="J13" i="11"/>
  <c r="B13" i="11"/>
  <c r="J12" i="11"/>
  <c r="E36" i="10" s="1"/>
  <c r="B12" i="11"/>
  <c r="J11" i="11"/>
  <c r="D36" i="10" s="1"/>
  <c r="B11" i="11"/>
  <c r="B10" i="11"/>
  <c r="J32" i="1"/>
  <c r="J35" i="10" s="1"/>
  <c r="J31" i="1"/>
  <c r="J30" i="1"/>
  <c r="J29" i="1"/>
  <c r="I35" i="10" s="1"/>
  <c r="J28" i="1"/>
  <c r="H35" i="10" s="1"/>
  <c r="J15" i="1"/>
  <c r="F35" i="10" s="1"/>
  <c r="J14" i="1"/>
  <c r="J13" i="1"/>
  <c r="J12" i="1"/>
  <c r="E35" i="10" s="1"/>
  <c r="J11" i="1"/>
  <c r="D35" i="10" s="1"/>
  <c r="E27" i="10"/>
  <c r="E15" i="10"/>
  <c r="P10" i="15" l="1"/>
  <c r="O10" i="15" s="1"/>
  <c r="G10" i="15" s="1"/>
  <c r="P28" i="15"/>
  <c r="O28" i="15" s="1"/>
  <c r="G28" i="15" s="1"/>
  <c r="N12" i="15"/>
  <c r="M12" i="15" s="1"/>
  <c r="E12" i="15" s="1"/>
  <c r="N10" i="15"/>
  <c r="M10" i="15" s="1"/>
  <c r="E10" i="15" s="1"/>
  <c r="P14" i="15"/>
  <c r="O14" i="15" s="1"/>
  <c r="G14" i="15" s="1"/>
  <c r="N18" i="15"/>
  <c r="M18" i="15" s="1"/>
  <c r="E18" i="15" s="1"/>
  <c r="N10" i="12"/>
  <c r="M10" i="12" s="1"/>
  <c r="E10" i="12" s="1"/>
  <c r="N20" i="15"/>
  <c r="M20" i="15" s="1"/>
  <c r="E20" i="15" s="1"/>
  <c r="P18" i="15"/>
  <c r="O18" i="15" s="1"/>
  <c r="G18" i="15" s="1"/>
  <c r="N21" i="11"/>
  <c r="M21" i="11" s="1"/>
  <c r="E21" i="11" s="1"/>
  <c r="N15" i="12"/>
  <c r="M15" i="12" s="1"/>
  <c r="E15" i="12" s="1"/>
  <c r="N23" i="12"/>
  <c r="M23" i="12" s="1"/>
  <c r="E23" i="12" s="1"/>
  <c r="N30" i="12"/>
  <c r="M30" i="12" s="1"/>
  <c r="E30" i="12" s="1"/>
  <c r="N23" i="15"/>
  <c r="M23" i="15" s="1"/>
  <c r="E23" i="15" s="1"/>
  <c r="N18" i="12"/>
  <c r="M18" i="12" s="1"/>
  <c r="E18" i="12" s="1"/>
  <c r="N13" i="12"/>
  <c r="M13" i="12" s="1"/>
  <c r="E13" i="12" s="1"/>
  <c r="N19" i="12"/>
  <c r="M19" i="12" s="1"/>
  <c r="E19" i="12" s="1"/>
  <c r="N26" i="12"/>
  <c r="M26" i="12" s="1"/>
  <c r="E26" i="12" s="1"/>
  <c r="N34" i="12"/>
  <c r="M34" i="12" s="1"/>
  <c r="E34" i="12" s="1"/>
  <c r="N11" i="12"/>
  <c r="M11" i="12" s="1"/>
  <c r="E11" i="12" s="1"/>
  <c r="N25" i="12"/>
  <c r="M25" i="12" s="1"/>
  <c r="E25" i="12" s="1"/>
  <c r="N31" i="12"/>
  <c r="M31" i="12" s="1"/>
  <c r="E31" i="12" s="1"/>
  <c r="N14" i="12"/>
  <c r="M14" i="12" s="1"/>
  <c r="E14" i="12" s="1"/>
  <c r="N21" i="12"/>
  <c r="M21" i="12" s="1"/>
  <c r="E21" i="12" s="1"/>
  <c r="N29" i="12"/>
  <c r="M29" i="12" s="1"/>
  <c r="E29" i="12" s="1"/>
  <c r="N36" i="12"/>
  <c r="M36" i="12" s="1"/>
  <c r="E36" i="12" s="1"/>
  <c r="P20" i="15"/>
  <c r="O20" i="15" s="1"/>
  <c r="G20" i="15" s="1"/>
  <c r="N17" i="15"/>
  <c r="M17" i="15" s="1"/>
  <c r="E17" i="15" s="1"/>
  <c r="N36" i="15"/>
  <c r="M36" i="15" s="1"/>
  <c r="E36" i="15" s="1"/>
  <c r="N16" i="14"/>
  <c r="M16" i="14" s="1"/>
  <c r="E16" i="14" s="1"/>
  <c r="N18" i="13"/>
  <c r="M18" i="13" s="1"/>
  <c r="E18" i="13" s="1"/>
  <c r="N33" i="14"/>
  <c r="M33" i="14" s="1"/>
  <c r="E33" i="14" s="1"/>
  <c r="N15" i="15"/>
  <c r="M15" i="15" s="1"/>
  <c r="E15" i="15" s="1"/>
  <c r="P24" i="15"/>
  <c r="O24" i="15" s="1"/>
  <c r="G24" i="15" s="1"/>
  <c r="P39" i="15"/>
  <c r="O39" i="15" s="1"/>
  <c r="G39" i="15" s="1"/>
  <c r="P22" i="15"/>
  <c r="O22" i="15" s="1"/>
  <c r="G22" i="15" s="1"/>
  <c r="P30" i="15"/>
  <c r="O30" i="15" s="1"/>
  <c r="G30" i="15" s="1"/>
  <c r="N30" i="15"/>
  <c r="M30" i="15" s="1"/>
  <c r="E30" i="15" s="1"/>
  <c r="N12" i="12"/>
  <c r="M12" i="12" s="1"/>
  <c r="E12" i="12" s="1"/>
  <c r="N17" i="12"/>
  <c r="M17" i="12" s="1"/>
  <c r="E17" i="12" s="1"/>
  <c r="N22" i="12"/>
  <c r="M22" i="12" s="1"/>
  <c r="E22" i="12" s="1"/>
  <c r="N27" i="12"/>
  <c r="M27" i="12" s="1"/>
  <c r="E27" i="12" s="1"/>
  <c r="N33" i="12"/>
  <c r="M33" i="12" s="1"/>
  <c r="E33" i="12" s="1"/>
  <c r="N10" i="14"/>
  <c r="M10" i="14" s="1"/>
  <c r="E10" i="14" s="1"/>
  <c r="N27" i="15"/>
  <c r="M27" i="15" s="1"/>
  <c r="E27" i="15" s="1"/>
  <c r="N37" i="12"/>
  <c r="M37" i="12" s="1"/>
  <c r="E37" i="12" s="1"/>
  <c r="N12" i="14"/>
  <c r="M12" i="14" s="1"/>
  <c r="E12" i="14" s="1"/>
  <c r="N23" i="14"/>
  <c r="M23" i="14" s="1"/>
  <c r="E23" i="14" s="1"/>
  <c r="N38" i="14"/>
  <c r="M38" i="14" s="1"/>
  <c r="E38" i="14" s="1"/>
  <c r="N11" i="14"/>
  <c r="M11" i="14" s="1"/>
  <c r="E11" i="14" s="1"/>
  <c r="N21" i="14"/>
  <c r="M21" i="14" s="1"/>
  <c r="E21" i="14" s="1"/>
  <c r="N35" i="14"/>
  <c r="M35" i="14" s="1"/>
  <c r="E35" i="14" s="1"/>
  <c r="N15" i="14"/>
  <c r="M15" i="14" s="1"/>
  <c r="E15" i="14" s="1"/>
  <c r="N29" i="14"/>
  <c r="M29" i="14" s="1"/>
  <c r="E29" i="14" s="1"/>
  <c r="N40" i="14"/>
  <c r="M40" i="14" s="1"/>
  <c r="E40" i="14" s="1"/>
  <c r="P32" i="15"/>
  <c r="O32" i="15" s="1"/>
  <c r="G32" i="15" s="1"/>
  <c r="P35" i="14"/>
  <c r="O35" i="14" s="1"/>
  <c r="G35" i="14" s="1"/>
  <c r="P22" i="11"/>
  <c r="O22" i="11" s="1"/>
  <c r="G22" i="11" s="1"/>
  <c r="N26" i="14"/>
  <c r="M26" i="14" s="1"/>
  <c r="E26" i="14" s="1"/>
  <c r="N29" i="15"/>
  <c r="M29" i="15" s="1"/>
  <c r="E29" i="15" s="1"/>
  <c r="P14" i="14"/>
  <c r="O14" i="14" s="1"/>
  <c r="G14" i="14" s="1"/>
  <c r="P45" i="14"/>
  <c r="O45" i="14" s="1"/>
  <c r="G45" i="14" s="1"/>
  <c r="P38" i="15"/>
  <c r="O38" i="15" s="1"/>
  <c r="G38" i="15" s="1"/>
  <c r="N13" i="15"/>
  <c r="M13" i="15" s="1"/>
  <c r="E13" i="15" s="1"/>
  <c r="N16" i="15"/>
  <c r="M16" i="15" s="1"/>
  <c r="E16" i="15" s="1"/>
  <c r="N21" i="15"/>
  <c r="M21" i="15" s="1"/>
  <c r="E21" i="15" s="1"/>
  <c r="N28" i="15"/>
  <c r="M28" i="15" s="1"/>
  <c r="E28" i="15" s="1"/>
  <c r="N11" i="11"/>
  <c r="M11" i="11" s="1"/>
  <c r="E11" i="11" s="1"/>
  <c r="N16" i="12"/>
  <c r="M16" i="12" s="1"/>
  <c r="E16" i="12" s="1"/>
  <c r="N20" i="12"/>
  <c r="M20" i="12" s="1"/>
  <c r="E20" i="12" s="1"/>
  <c r="N24" i="12"/>
  <c r="M24" i="12" s="1"/>
  <c r="E24" i="12" s="1"/>
  <c r="N28" i="12"/>
  <c r="M28" i="12" s="1"/>
  <c r="E28" i="12" s="1"/>
  <c r="N32" i="12"/>
  <c r="M32" i="12" s="1"/>
  <c r="E32" i="12" s="1"/>
  <c r="N35" i="12"/>
  <c r="M35" i="12" s="1"/>
  <c r="E35" i="12" s="1"/>
  <c r="N11" i="15"/>
  <c r="M11" i="15" s="1"/>
  <c r="E11" i="15" s="1"/>
  <c r="N22" i="15"/>
  <c r="M22" i="15" s="1"/>
  <c r="E22" i="15" s="1"/>
  <c r="N25" i="15"/>
  <c r="M25" i="15" s="1"/>
  <c r="E25" i="15" s="1"/>
  <c r="P34" i="13"/>
  <c r="O34" i="13" s="1"/>
  <c r="G34" i="13" s="1"/>
  <c r="P38" i="13"/>
  <c r="O38" i="13" s="1"/>
  <c r="G38" i="13" s="1"/>
  <c r="P37" i="14"/>
  <c r="O37" i="14" s="1"/>
  <c r="G37" i="14" s="1"/>
  <c r="P19" i="15"/>
  <c r="O19" i="15" s="1"/>
  <c r="G19" i="15" s="1"/>
  <c r="P25" i="15"/>
  <c r="O25" i="15" s="1"/>
  <c r="G25" i="15" s="1"/>
  <c r="P27" i="15"/>
  <c r="O27" i="15" s="1"/>
  <c r="G27" i="15" s="1"/>
  <c r="P29" i="15"/>
  <c r="O29" i="15" s="1"/>
  <c r="G29" i="15" s="1"/>
  <c r="P33" i="15"/>
  <c r="O33" i="15" s="1"/>
  <c r="G33" i="15" s="1"/>
  <c r="P36" i="15"/>
  <c r="O36" i="15" s="1"/>
  <c r="G36" i="15" s="1"/>
  <c r="P40" i="15"/>
  <c r="O40" i="15" s="1"/>
  <c r="G40" i="15" s="1"/>
  <c r="P11" i="15"/>
  <c r="O11" i="15" s="1"/>
  <c r="G11" i="15" s="1"/>
  <c r="P13" i="15"/>
  <c r="O13" i="15" s="1"/>
  <c r="G13" i="15" s="1"/>
  <c r="P15" i="15"/>
  <c r="O15" i="15" s="1"/>
  <c r="G15" i="15" s="1"/>
  <c r="P17" i="15"/>
  <c r="O17" i="15" s="1"/>
  <c r="G17" i="15" s="1"/>
  <c r="P21" i="15"/>
  <c r="O21" i="15" s="1"/>
  <c r="G21" i="15" s="1"/>
  <c r="P23" i="15"/>
  <c r="O23" i="15" s="1"/>
  <c r="G23" i="15" s="1"/>
  <c r="P26" i="15"/>
  <c r="O26" i="15" s="1"/>
  <c r="G26" i="15" s="1"/>
  <c r="P34" i="15"/>
  <c r="O34" i="15" s="1"/>
  <c r="G34" i="15" s="1"/>
  <c r="P37" i="15"/>
  <c r="O37" i="15" s="1"/>
  <c r="G37" i="15" s="1"/>
  <c r="P43" i="15"/>
  <c r="O43" i="15" s="1"/>
  <c r="G43" i="15" s="1"/>
  <c r="N13" i="11"/>
  <c r="M13" i="11" s="1"/>
  <c r="E13" i="11" s="1"/>
  <c r="N24" i="13"/>
  <c r="M24" i="13" s="1"/>
  <c r="E24" i="13" s="1"/>
  <c r="N16" i="11"/>
  <c r="M16" i="11" s="1"/>
  <c r="E16" i="11" s="1"/>
  <c r="N23" i="11"/>
  <c r="M23" i="11" s="1"/>
  <c r="E23" i="11" s="1"/>
  <c r="N29" i="13"/>
  <c r="M29" i="13" s="1"/>
  <c r="E29" i="13" s="1"/>
  <c r="N13" i="14"/>
  <c r="M13" i="14" s="1"/>
  <c r="E13" i="14" s="1"/>
  <c r="N19" i="14"/>
  <c r="M19" i="14" s="1"/>
  <c r="E19" i="14" s="1"/>
  <c r="N28" i="14"/>
  <c r="M28" i="14" s="1"/>
  <c r="E28" i="14" s="1"/>
  <c r="N14" i="15"/>
  <c r="M14" i="15" s="1"/>
  <c r="E14" i="15" s="1"/>
  <c r="N19" i="15"/>
  <c r="M19" i="15" s="1"/>
  <c r="E19" i="15" s="1"/>
  <c r="N24" i="15"/>
  <c r="M24" i="15" s="1"/>
  <c r="E24" i="15" s="1"/>
  <c r="N26" i="15"/>
  <c r="M26" i="15" s="1"/>
  <c r="E26" i="15" s="1"/>
  <c r="N32" i="15"/>
  <c r="M32" i="15" s="1"/>
  <c r="E32" i="15" s="1"/>
  <c r="N38" i="15"/>
  <c r="M38" i="15" s="1"/>
  <c r="E38" i="15" s="1"/>
  <c r="N19" i="11"/>
  <c r="M19" i="11" s="1"/>
  <c r="E19" i="11" s="1"/>
  <c r="N28" i="11"/>
  <c r="M28" i="11" s="1"/>
  <c r="E28" i="11" s="1"/>
  <c r="P42" i="12"/>
  <c r="O42" i="12" s="1"/>
  <c r="G42" i="12" s="1"/>
  <c r="N15" i="11"/>
  <c r="M15" i="11" s="1"/>
  <c r="E15" i="11" s="1"/>
  <c r="N20" i="11"/>
  <c r="M20" i="11" s="1"/>
  <c r="E20" i="11" s="1"/>
  <c r="N24" i="11"/>
  <c r="M24" i="11" s="1"/>
  <c r="E24" i="11" s="1"/>
  <c r="N34" i="11"/>
  <c r="M34" i="11" s="1"/>
  <c r="E34" i="11" s="1"/>
  <c r="P46" i="12"/>
  <c r="O46" i="12" s="1"/>
  <c r="G46" i="12" s="1"/>
  <c r="N10" i="13"/>
  <c r="M10" i="13" s="1"/>
  <c r="E10" i="13" s="1"/>
  <c r="N14" i="13"/>
  <c r="M14" i="13" s="1"/>
  <c r="E14" i="13" s="1"/>
  <c r="N25" i="13"/>
  <c r="M25" i="13" s="1"/>
  <c r="E25" i="13" s="1"/>
  <c r="N34" i="13"/>
  <c r="M34" i="13" s="1"/>
  <c r="E34" i="13" s="1"/>
  <c r="N38" i="13"/>
  <c r="M38" i="13" s="1"/>
  <c r="E38" i="13" s="1"/>
  <c r="P19" i="14"/>
  <c r="O19" i="14" s="1"/>
  <c r="G19" i="14" s="1"/>
  <c r="P24" i="14"/>
  <c r="O24" i="14" s="1"/>
  <c r="G24" i="14" s="1"/>
  <c r="P28" i="14"/>
  <c r="O28" i="14" s="1"/>
  <c r="G28" i="14" s="1"/>
  <c r="J16" i="12"/>
  <c r="P48" i="12"/>
  <c r="O48" i="12" s="1"/>
  <c r="G48" i="12" s="1"/>
  <c r="N11" i="13"/>
  <c r="M11" i="13" s="1"/>
  <c r="E11" i="13" s="1"/>
  <c r="N16" i="13"/>
  <c r="M16" i="13" s="1"/>
  <c r="E16" i="13" s="1"/>
  <c r="N20" i="13"/>
  <c r="M20" i="13" s="1"/>
  <c r="E20" i="13" s="1"/>
  <c r="N26" i="11"/>
  <c r="M26" i="11" s="1"/>
  <c r="E26" i="11" s="1"/>
  <c r="N12" i="11"/>
  <c r="M12" i="11" s="1"/>
  <c r="E12" i="11" s="1"/>
  <c r="N17" i="11"/>
  <c r="M17" i="11" s="1"/>
  <c r="E17" i="11" s="1"/>
  <c r="N27" i="11"/>
  <c r="M27" i="11" s="1"/>
  <c r="E27" i="11" s="1"/>
  <c r="N13" i="13"/>
  <c r="M13" i="13" s="1"/>
  <c r="E13" i="13" s="1"/>
  <c r="N17" i="13"/>
  <c r="M17" i="13" s="1"/>
  <c r="E17" i="13" s="1"/>
  <c r="N22" i="13"/>
  <c r="M22" i="13" s="1"/>
  <c r="E22" i="13" s="1"/>
  <c r="N27" i="13"/>
  <c r="M27" i="13" s="1"/>
  <c r="E27" i="13" s="1"/>
  <c r="N36" i="13"/>
  <c r="M36" i="13" s="1"/>
  <c r="E36" i="13" s="1"/>
  <c r="N39" i="13"/>
  <c r="M39" i="13" s="1"/>
  <c r="E39" i="13" s="1"/>
  <c r="P10" i="14"/>
  <c r="O10" i="14" s="1"/>
  <c r="G10" i="14" s="1"/>
  <c r="N14" i="14"/>
  <c r="M14" i="14" s="1"/>
  <c r="E14" i="14" s="1"/>
  <c r="N17" i="14"/>
  <c r="M17" i="14" s="1"/>
  <c r="E17" i="14" s="1"/>
  <c r="P22" i="14"/>
  <c r="O22" i="14" s="1"/>
  <c r="G22" i="14" s="1"/>
  <c r="P26" i="14"/>
  <c r="O26" i="14" s="1"/>
  <c r="G26" i="14" s="1"/>
  <c r="N31" i="14"/>
  <c r="M31" i="14" s="1"/>
  <c r="E31" i="14" s="1"/>
  <c r="P42" i="14"/>
  <c r="O42" i="14" s="1"/>
  <c r="G42" i="14" s="1"/>
  <c r="N31" i="15"/>
  <c r="M31" i="15" s="1"/>
  <c r="E31" i="15" s="1"/>
  <c r="N33" i="15"/>
  <c r="M33" i="15" s="1"/>
  <c r="E33" i="15" s="1"/>
  <c r="N35" i="15"/>
  <c r="M35" i="15" s="1"/>
  <c r="E35" i="15" s="1"/>
  <c r="N37" i="15"/>
  <c r="M37" i="15" s="1"/>
  <c r="E37" i="15" s="1"/>
  <c r="N39" i="15"/>
  <c r="M39" i="15" s="1"/>
  <c r="E39" i="15" s="1"/>
  <c r="P42" i="15"/>
  <c r="O42" i="15" s="1"/>
  <c r="G42" i="15" s="1"/>
  <c r="P27" i="14"/>
  <c r="O27" i="14" s="1"/>
  <c r="G27" i="14" s="1"/>
  <c r="P33" i="14"/>
  <c r="O33" i="14" s="1"/>
  <c r="G33" i="14" s="1"/>
  <c r="P36" i="14"/>
  <c r="O36" i="14" s="1"/>
  <c r="G36" i="14" s="1"/>
  <c r="P40" i="14"/>
  <c r="O40" i="14" s="1"/>
  <c r="G40" i="14" s="1"/>
  <c r="P43" i="14"/>
  <c r="O43" i="14" s="1"/>
  <c r="G43" i="14" s="1"/>
  <c r="P48" i="14"/>
  <c r="O48" i="14" s="1"/>
  <c r="G48" i="14" s="1"/>
  <c r="J33" i="15"/>
  <c r="K40" i="10" s="1"/>
  <c r="P13" i="14"/>
  <c r="O13" i="14" s="1"/>
  <c r="G13" i="14" s="1"/>
  <c r="P17" i="14"/>
  <c r="O17" i="14" s="1"/>
  <c r="G17" i="14" s="1"/>
  <c r="P20" i="14"/>
  <c r="O20" i="14" s="1"/>
  <c r="G20" i="14" s="1"/>
  <c r="P33" i="11"/>
  <c r="O33" i="11" s="1"/>
  <c r="G33" i="11" s="1"/>
  <c r="P38" i="12"/>
  <c r="O38" i="12" s="1"/>
  <c r="G38" i="12" s="1"/>
  <c r="P26" i="13"/>
  <c r="O26" i="13" s="1"/>
  <c r="G26" i="13" s="1"/>
  <c r="P30" i="13"/>
  <c r="O30" i="13" s="1"/>
  <c r="G30" i="13" s="1"/>
  <c r="P41" i="13"/>
  <c r="O41" i="13" s="1"/>
  <c r="G41" i="13" s="1"/>
  <c r="P12" i="14"/>
  <c r="O12" i="14" s="1"/>
  <c r="G12" i="14" s="1"/>
  <c r="P16" i="14"/>
  <c r="O16" i="14" s="1"/>
  <c r="G16" i="14" s="1"/>
  <c r="P18" i="14"/>
  <c r="O18" i="14" s="1"/>
  <c r="G18" i="14" s="1"/>
  <c r="P23" i="14"/>
  <c r="O23" i="14" s="1"/>
  <c r="G23" i="14" s="1"/>
  <c r="P25" i="14"/>
  <c r="O25" i="14" s="1"/>
  <c r="G25" i="14" s="1"/>
  <c r="P29" i="14"/>
  <c r="O29" i="14" s="1"/>
  <c r="G29" i="14" s="1"/>
  <c r="P31" i="14"/>
  <c r="O31" i="14" s="1"/>
  <c r="G31" i="14" s="1"/>
  <c r="P34" i="14"/>
  <c r="O34" i="14" s="1"/>
  <c r="G34" i="14" s="1"/>
  <c r="P38" i="14"/>
  <c r="O38" i="14" s="1"/>
  <c r="G38" i="14" s="1"/>
  <c r="P41" i="14"/>
  <c r="O41" i="14" s="1"/>
  <c r="G41" i="14" s="1"/>
  <c r="P46" i="14"/>
  <c r="O46" i="14" s="1"/>
  <c r="G46" i="14" s="1"/>
  <c r="P49" i="14"/>
  <c r="O49" i="14" s="1"/>
  <c r="G49" i="14" s="1"/>
  <c r="P31" i="15"/>
  <c r="O31" i="15" s="1"/>
  <c r="G31" i="15" s="1"/>
  <c r="P41" i="15"/>
  <c r="O41" i="15" s="1"/>
  <c r="G41" i="15" s="1"/>
  <c r="P44" i="15"/>
  <c r="O44" i="15" s="1"/>
  <c r="G44" i="15" s="1"/>
  <c r="J33" i="12"/>
  <c r="J33" i="14"/>
  <c r="K39" i="10" s="1"/>
  <c r="P22" i="13"/>
  <c r="O22" i="13" s="1"/>
  <c r="G22" i="13" s="1"/>
  <c r="P44" i="13"/>
  <c r="O44" i="13" s="1"/>
  <c r="G44" i="13" s="1"/>
  <c r="P11" i="14"/>
  <c r="O11" i="14" s="1"/>
  <c r="G11" i="14" s="1"/>
  <c r="P15" i="14"/>
  <c r="O15" i="14" s="1"/>
  <c r="G15" i="14" s="1"/>
  <c r="P21" i="14"/>
  <c r="O21" i="14" s="1"/>
  <c r="G21" i="14" s="1"/>
  <c r="P30" i="14"/>
  <c r="O30" i="14" s="1"/>
  <c r="G30" i="14" s="1"/>
  <c r="P32" i="14"/>
  <c r="O32" i="14" s="1"/>
  <c r="G32" i="14" s="1"/>
  <c r="P39" i="14"/>
  <c r="O39" i="14" s="1"/>
  <c r="G39" i="14" s="1"/>
  <c r="P44" i="14"/>
  <c r="O44" i="14" s="1"/>
  <c r="G44" i="14" s="1"/>
  <c r="P45" i="15"/>
  <c r="O45" i="15" s="1"/>
  <c r="G45" i="15" s="1"/>
  <c r="J33" i="13"/>
  <c r="N10" i="11"/>
  <c r="M10" i="11" s="1"/>
  <c r="E10" i="11" s="1"/>
  <c r="N14" i="11"/>
  <c r="M14" i="11" s="1"/>
  <c r="E14" i="11" s="1"/>
  <c r="N18" i="11"/>
  <c r="M18" i="11" s="1"/>
  <c r="E18" i="11" s="1"/>
  <c r="N22" i="11"/>
  <c r="M22" i="11" s="1"/>
  <c r="E22" i="11" s="1"/>
  <c r="N25" i="11"/>
  <c r="M25" i="11" s="1"/>
  <c r="E25" i="11" s="1"/>
  <c r="N29" i="11"/>
  <c r="M29" i="11" s="1"/>
  <c r="E29" i="11" s="1"/>
  <c r="N12" i="13"/>
  <c r="M12" i="13" s="1"/>
  <c r="E12" i="13" s="1"/>
  <c r="N15" i="13"/>
  <c r="M15" i="13" s="1"/>
  <c r="E15" i="13" s="1"/>
  <c r="N23" i="13"/>
  <c r="M23" i="13" s="1"/>
  <c r="E23" i="13" s="1"/>
  <c r="J16" i="14"/>
  <c r="G39" i="10" s="1"/>
  <c r="N36" i="14"/>
  <c r="M36" i="14" s="1"/>
  <c r="E36" i="14" s="1"/>
  <c r="N34" i="14"/>
  <c r="M34" i="14" s="1"/>
  <c r="E34" i="14" s="1"/>
  <c r="N32" i="14"/>
  <c r="M32" i="14" s="1"/>
  <c r="E32" i="14" s="1"/>
  <c r="N27" i="14"/>
  <c r="M27" i="14" s="1"/>
  <c r="E27" i="14" s="1"/>
  <c r="N24" i="14"/>
  <c r="M24" i="14" s="1"/>
  <c r="E24" i="14" s="1"/>
  <c r="N22" i="14"/>
  <c r="M22" i="14" s="1"/>
  <c r="E22" i="14" s="1"/>
  <c r="N20" i="14"/>
  <c r="M20" i="14" s="1"/>
  <c r="E20" i="14" s="1"/>
  <c r="N18" i="14"/>
  <c r="M18" i="14" s="1"/>
  <c r="E18" i="14" s="1"/>
  <c r="N41" i="14"/>
  <c r="N42" i="14" s="1"/>
  <c r="M42" i="14" s="1"/>
  <c r="E42" i="14" s="1"/>
  <c r="N39" i="14"/>
  <c r="M39" i="14" s="1"/>
  <c r="E39" i="14" s="1"/>
  <c r="N30" i="14"/>
  <c r="M30" i="14" s="1"/>
  <c r="E30" i="14" s="1"/>
  <c r="N25" i="14"/>
  <c r="M25" i="14" s="1"/>
  <c r="E25" i="14" s="1"/>
  <c r="N41" i="13"/>
  <c r="M41" i="13" s="1"/>
  <c r="E41" i="13" s="1"/>
  <c r="N37" i="13"/>
  <c r="M37" i="13" s="1"/>
  <c r="E37" i="13" s="1"/>
  <c r="N35" i="13"/>
  <c r="M35" i="13" s="1"/>
  <c r="E35" i="13" s="1"/>
  <c r="N30" i="13"/>
  <c r="M30" i="13" s="1"/>
  <c r="E30" i="13" s="1"/>
  <c r="N28" i="13"/>
  <c r="M28" i="13" s="1"/>
  <c r="E28" i="13" s="1"/>
  <c r="N21" i="13"/>
  <c r="M21" i="13" s="1"/>
  <c r="E21" i="13" s="1"/>
  <c r="N19" i="13"/>
  <c r="M19" i="13" s="1"/>
  <c r="E19" i="13" s="1"/>
  <c r="N40" i="13"/>
  <c r="M40" i="13" s="1"/>
  <c r="E40" i="13" s="1"/>
  <c r="N33" i="13"/>
  <c r="M33" i="13" s="1"/>
  <c r="E33" i="13" s="1"/>
  <c r="N31" i="13"/>
  <c r="M31" i="13" s="1"/>
  <c r="E31" i="13" s="1"/>
  <c r="N26" i="13"/>
  <c r="M26" i="13" s="1"/>
  <c r="E26" i="13" s="1"/>
  <c r="N34" i="15"/>
  <c r="M34" i="15" s="1"/>
  <c r="E34" i="15" s="1"/>
  <c r="J16" i="15"/>
  <c r="G40" i="10" s="1"/>
  <c r="O9" i="12"/>
  <c r="O9" i="14"/>
  <c r="O9" i="15"/>
  <c r="O9" i="13"/>
  <c r="M9" i="12"/>
  <c r="M9" i="13"/>
  <c r="M9" i="14"/>
  <c r="M9" i="15"/>
  <c r="J16" i="13"/>
  <c r="P10" i="13"/>
  <c r="O10" i="13" s="1"/>
  <c r="G10" i="13" s="1"/>
  <c r="P21" i="13"/>
  <c r="O21" i="13" s="1"/>
  <c r="G21" i="13" s="1"/>
  <c r="P25" i="13"/>
  <c r="O25" i="13" s="1"/>
  <c r="G25" i="13" s="1"/>
  <c r="P29" i="13"/>
  <c r="O29" i="13" s="1"/>
  <c r="G29" i="13" s="1"/>
  <c r="P33" i="13"/>
  <c r="O33" i="13" s="1"/>
  <c r="G33" i="13" s="1"/>
  <c r="P37" i="13"/>
  <c r="O37" i="13" s="1"/>
  <c r="G37" i="13" s="1"/>
  <c r="P42" i="13"/>
  <c r="O42" i="13" s="1"/>
  <c r="G42" i="13" s="1"/>
  <c r="P46" i="13"/>
  <c r="O46" i="13" s="1"/>
  <c r="G46" i="13" s="1"/>
  <c r="P11" i="13"/>
  <c r="O11" i="13" s="1"/>
  <c r="G11" i="13" s="1"/>
  <c r="P12" i="13"/>
  <c r="O12" i="13" s="1"/>
  <c r="G12" i="13" s="1"/>
  <c r="P13" i="13"/>
  <c r="O13" i="13" s="1"/>
  <c r="G13" i="13" s="1"/>
  <c r="P15" i="13"/>
  <c r="O15" i="13" s="1"/>
  <c r="G15" i="13" s="1"/>
  <c r="P16" i="13"/>
  <c r="O16" i="13" s="1"/>
  <c r="G16" i="13" s="1"/>
  <c r="P17" i="13"/>
  <c r="O17" i="13" s="1"/>
  <c r="G17" i="13" s="1"/>
  <c r="P18" i="13"/>
  <c r="O18" i="13" s="1"/>
  <c r="G18" i="13" s="1"/>
  <c r="P40" i="12"/>
  <c r="O40" i="12" s="1"/>
  <c r="G40" i="12" s="1"/>
  <c r="P20" i="13"/>
  <c r="O20" i="13" s="1"/>
  <c r="G20" i="13" s="1"/>
  <c r="P24" i="13"/>
  <c r="O24" i="13" s="1"/>
  <c r="G24" i="13" s="1"/>
  <c r="P28" i="13"/>
  <c r="O28" i="13" s="1"/>
  <c r="G28" i="13" s="1"/>
  <c r="P32" i="13"/>
  <c r="O32" i="13" s="1"/>
  <c r="G32" i="13" s="1"/>
  <c r="P36" i="13"/>
  <c r="O36" i="13" s="1"/>
  <c r="G36" i="13" s="1"/>
  <c r="P40" i="13"/>
  <c r="O40" i="13" s="1"/>
  <c r="G40" i="13" s="1"/>
  <c r="P48" i="13"/>
  <c r="O48" i="13" s="1"/>
  <c r="G48" i="13" s="1"/>
  <c r="P47" i="15"/>
  <c r="O47" i="15" s="1"/>
  <c r="G47" i="15" s="1"/>
  <c r="P14" i="13"/>
  <c r="O14" i="13" s="1"/>
  <c r="G14" i="13" s="1"/>
  <c r="P19" i="13"/>
  <c r="O19" i="13" s="1"/>
  <c r="G19" i="13" s="1"/>
  <c r="P23" i="13"/>
  <c r="O23" i="13" s="1"/>
  <c r="G23" i="13" s="1"/>
  <c r="P27" i="13"/>
  <c r="O27" i="13" s="1"/>
  <c r="G27" i="13" s="1"/>
  <c r="P31" i="13"/>
  <c r="O31" i="13" s="1"/>
  <c r="G31" i="13" s="1"/>
  <c r="P35" i="13"/>
  <c r="O35" i="13" s="1"/>
  <c r="G35" i="13" s="1"/>
  <c r="P39" i="13"/>
  <c r="O39" i="13" s="1"/>
  <c r="G39" i="13" s="1"/>
  <c r="P43" i="13"/>
  <c r="O43" i="13" s="1"/>
  <c r="G43" i="13" s="1"/>
  <c r="P48" i="15"/>
  <c r="O48" i="15" s="1"/>
  <c r="G48" i="15" s="1"/>
  <c r="P46" i="15"/>
  <c r="O46" i="15" s="1"/>
  <c r="G46" i="15" s="1"/>
  <c r="N42" i="15"/>
  <c r="N43" i="15" s="1"/>
  <c r="M41" i="15"/>
  <c r="E41" i="15" s="1"/>
  <c r="N40" i="15"/>
  <c r="M40" i="15" s="1"/>
  <c r="E40" i="15" s="1"/>
  <c r="P49" i="13"/>
  <c r="O49" i="13" s="1"/>
  <c r="G49" i="13" s="1"/>
  <c r="P45" i="13"/>
  <c r="O45" i="13" s="1"/>
  <c r="G45" i="13" s="1"/>
  <c r="P49" i="12"/>
  <c r="O49" i="12" s="1"/>
  <c r="G49" i="12" s="1"/>
  <c r="P37" i="11"/>
  <c r="O37" i="11" s="1"/>
  <c r="G37" i="11" s="1"/>
  <c r="P44" i="12"/>
  <c r="O44" i="12" s="1"/>
  <c r="G44" i="12" s="1"/>
  <c r="P14" i="11"/>
  <c r="O14" i="11" s="1"/>
  <c r="G14" i="11" s="1"/>
  <c r="P10" i="12"/>
  <c r="O10" i="12" s="1"/>
  <c r="G10" i="12" s="1"/>
  <c r="P11" i="12"/>
  <c r="O11" i="12" s="1"/>
  <c r="G11" i="12" s="1"/>
  <c r="P12" i="12"/>
  <c r="O12" i="12" s="1"/>
  <c r="G12" i="12" s="1"/>
  <c r="P13" i="12"/>
  <c r="O13" i="12" s="1"/>
  <c r="G13" i="12" s="1"/>
  <c r="P14" i="12"/>
  <c r="O14" i="12" s="1"/>
  <c r="G14" i="12" s="1"/>
  <c r="P15" i="12"/>
  <c r="O15" i="12" s="1"/>
  <c r="G15" i="12" s="1"/>
  <c r="P16" i="12"/>
  <c r="O16" i="12" s="1"/>
  <c r="G16" i="12" s="1"/>
  <c r="P17" i="12"/>
  <c r="O17" i="12" s="1"/>
  <c r="G17" i="12" s="1"/>
  <c r="P18" i="12"/>
  <c r="O18" i="12" s="1"/>
  <c r="G18" i="12" s="1"/>
  <c r="P19" i="12"/>
  <c r="O19" i="12" s="1"/>
  <c r="G19" i="12" s="1"/>
  <c r="P20" i="12"/>
  <c r="O20" i="12" s="1"/>
  <c r="G20" i="12" s="1"/>
  <c r="P21" i="12"/>
  <c r="O21" i="12" s="1"/>
  <c r="G21" i="12" s="1"/>
  <c r="P22" i="12"/>
  <c r="O22" i="12" s="1"/>
  <c r="G22" i="12" s="1"/>
  <c r="P23" i="12"/>
  <c r="O23" i="12" s="1"/>
  <c r="G23" i="12" s="1"/>
  <c r="P24" i="12"/>
  <c r="O24" i="12" s="1"/>
  <c r="G24" i="12" s="1"/>
  <c r="P25" i="12"/>
  <c r="O25" i="12" s="1"/>
  <c r="G25" i="12" s="1"/>
  <c r="P26" i="12"/>
  <c r="O26" i="12" s="1"/>
  <c r="G26" i="12" s="1"/>
  <c r="P27" i="12"/>
  <c r="O27" i="12" s="1"/>
  <c r="G27" i="12" s="1"/>
  <c r="P28" i="12"/>
  <c r="O28" i="12" s="1"/>
  <c r="G28" i="12" s="1"/>
  <c r="P29" i="12"/>
  <c r="O29" i="12" s="1"/>
  <c r="G29" i="12" s="1"/>
  <c r="P30" i="12"/>
  <c r="O30" i="12" s="1"/>
  <c r="G30" i="12" s="1"/>
  <c r="P31" i="12"/>
  <c r="O31" i="12" s="1"/>
  <c r="G31" i="12" s="1"/>
  <c r="P32" i="12"/>
  <c r="O32" i="12" s="1"/>
  <c r="G32" i="12" s="1"/>
  <c r="P33" i="12"/>
  <c r="O33" i="12" s="1"/>
  <c r="G33" i="12" s="1"/>
  <c r="P34" i="12"/>
  <c r="O34" i="12" s="1"/>
  <c r="G34" i="12" s="1"/>
  <c r="P35" i="12"/>
  <c r="O35" i="12" s="1"/>
  <c r="G35" i="12" s="1"/>
  <c r="P36" i="12"/>
  <c r="O36" i="12" s="1"/>
  <c r="G36" i="12" s="1"/>
  <c r="P37" i="12"/>
  <c r="O37" i="12" s="1"/>
  <c r="G37" i="12" s="1"/>
  <c r="P39" i="12"/>
  <c r="O39" i="12" s="1"/>
  <c r="G39" i="12" s="1"/>
  <c r="P41" i="12"/>
  <c r="O41" i="12" s="1"/>
  <c r="G41" i="12" s="1"/>
  <c r="P43" i="12"/>
  <c r="O43" i="12" s="1"/>
  <c r="G43" i="12" s="1"/>
  <c r="P45" i="12"/>
  <c r="O45" i="12" s="1"/>
  <c r="G45" i="12" s="1"/>
  <c r="N42" i="12"/>
  <c r="N43" i="12" s="1"/>
  <c r="M41" i="12"/>
  <c r="E41" i="12" s="1"/>
  <c r="N38" i="12"/>
  <c r="M38" i="12" s="1"/>
  <c r="E38" i="12" s="1"/>
  <c r="N39" i="12"/>
  <c r="M39" i="12" s="1"/>
  <c r="E39" i="12" s="1"/>
  <c r="N40" i="12"/>
  <c r="M40" i="12" s="1"/>
  <c r="E40" i="12" s="1"/>
  <c r="O9" i="11"/>
  <c r="F9" i="1"/>
  <c r="F9" i="15" s="1"/>
  <c r="M9" i="11"/>
  <c r="M9" i="1"/>
  <c r="P12" i="11"/>
  <c r="O12" i="11" s="1"/>
  <c r="G12" i="11" s="1"/>
  <c r="P20" i="11"/>
  <c r="O20" i="11" s="1"/>
  <c r="G20" i="11" s="1"/>
  <c r="P28" i="11"/>
  <c r="O28" i="11" s="1"/>
  <c r="G28" i="11" s="1"/>
  <c r="P39" i="11"/>
  <c r="O39" i="11" s="1"/>
  <c r="G39" i="11" s="1"/>
  <c r="P10" i="11"/>
  <c r="O10" i="11" s="1"/>
  <c r="G10" i="11" s="1"/>
  <c r="P18" i="11"/>
  <c r="O18" i="11" s="1"/>
  <c r="G18" i="11" s="1"/>
  <c r="P26" i="11"/>
  <c r="O26" i="11" s="1"/>
  <c r="G26" i="11" s="1"/>
  <c r="P34" i="11"/>
  <c r="O34" i="11" s="1"/>
  <c r="G34" i="11" s="1"/>
  <c r="P44" i="11"/>
  <c r="O44" i="11" s="1"/>
  <c r="G44" i="11" s="1"/>
  <c r="P16" i="11"/>
  <c r="O16" i="11" s="1"/>
  <c r="G16" i="11" s="1"/>
  <c r="P24" i="11"/>
  <c r="O24" i="11" s="1"/>
  <c r="G24" i="11" s="1"/>
  <c r="P31" i="11"/>
  <c r="O31" i="11" s="1"/>
  <c r="G31" i="11" s="1"/>
  <c r="P35" i="11"/>
  <c r="O35" i="11" s="1"/>
  <c r="G35" i="11" s="1"/>
  <c r="N30" i="11"/>
  <c r="M30" i="11" s="1"/>
  <c r="E30" i="11" s="1"/>
  <c r="J16" i="11"/>
  <c r="J33" i="11"/>
  <c r="P11" i="11"/>
  <c r="O11" i="11" s="1"/>
  <c r="G11" i="11" s="1"/>
  <c r="P15" i="11"/>
  <c r="O15" i="11" s="1"/>
  <c r="G15" i="11" s="1"/>
  <c r="P19" i="11"/>
  <c r="O19" i="11" s="1"/>
  <c r="G19" i="11" s="1"/>
  <c r="P23" i="11"/>
  <c r="O23" i="11" s="1"/>
  <c r="G23" i="11" s="1"/>
  <c r="P27" i="11"/>
  <c r="O27" i="11" s="1"/>
  <c r="G27" i="11" s="1"/>
  <c r="P30" i="11"/>
  <c r="O30" i="11" s="1"/>
  <c r="G30" i="11" s="1"/>
  <c r="P36" i="11"/>
  <c r="O36" i="11" s="1"/>
  <c r="G36" i="11" s="1"/>
  <c r="P40" i="11"/>
  <c r="O40" i="11" s="1"/>
  <c r="G40" i="11" s="1"/>
  <c r="P47" i="11"/>
  <c r="O47" i="11" s="1"/>
  <c r="G47" i="11" s="1"/>
  <c r="P41" i="11"/>
  <c r="O41" i="11" s="1"/>
  <c r="G41" i="11" s="1"/>
  <c r="P48" i="11"/>
  <c r="O48" i="11" s="1"/>
  <c r="G48" i="11" s="1"/>
  <c r="P13" i="11"/>
  <c r="O13" i="11" s="1"/>
  <c r="G13" i="11" s="1"/>
  <c r="P17" i="11"/>
  <c r="O17" i="11" s="1"/>
  <c r="G17" i="11" s="1"/>
  <c r="P21" i="11"/>
  <c r="O21" i="11" s="1"/>
  <c r="G21" i="11" s="1"/>
  <c r="P25" i="11"/>
  <c r="O25" i="11" s="1"/>
  <c r="G25" i="11" s="1"/>
  <c r="P29" i="11"/>
  <c r="O29" i="11" s="1"/>
  <c r="G29" i="11" s="1"/>
  <c r="P32" i="11"/>
  <c r="O32" i="11" s="1"/>
  <c r="G32" i="11" s="1"/>
  <c r="P38" i="11"/>
  <c r="O38" i="11" s="1"/>
  <c r="G38" i="11" s="1"/>
  <c r="P43" i="11"/>
  <c r="O43" i="11" s="1"/>
  <c r="G43" i="11" s="1"/>
  <c r="N33" i="11"/>
  <c r="M33" i="11" s="1"/>
  <c r="E33" i="11" s="1"/>
  <c r="N32" i="11"/>
  <c r="M32" i="11" s="1"/>
  <c r="E32" i="11" s="1"/>
  <c r="N38" i="11"/>
  <c r="M38" i="11" s="1"/>
  <c r="E38" i="11" s="1"/>
  <c r="N39" i="11"/>
  <c r="M39" i="11" s="1"/>
  <c r="E39" i="11" s="1"/>
  <c r="N31" i="11"/>
  <c r="M31" i="11" s="1"/>
  <c r="E31" i="11" s="1"/>
  <c r="P45" i="11"/>
  <c r="O45" i="11" s="1"/>
  <c r="G45" i="11" s="1"/>
  <c r="P49" i="11"/>
  <c r="O49" i="11" s="1"/>
  <c r="G49" i="11" s="1"/>
  <c r="P42" i="11"/>
  <c r="O42" i="11" s="1"/>
  <c r="G42" i="11" s="1"/>
  <c r="N37" i="11"/>
  <c r="M37" i="11" s="1"/>
  <c r="E37" i="11" s="1"/>
  <c r="N41" i="11"/>
  <c r="N35" i="11"/>
  <c r="M35" i="11" s="1"/>
  <c r="E35" i="11" s="1"/>
  <c r="N36" i="11"/>
  <c r="M36" i="11" s="1"/>
  <c r="E36" i="11" s="1"/>
  <c r="P37" i="1"/>
  <c r="O37" i="1" s="1"/>
  <c r="G37" i="1" s="1"/>
  <c r="P41" i="1"/>
  <c r="O41" i="1" s="1"/>
  <c r="G41" i="1" s="1"/>
  <c r="P13" i="1"/>
  <c r="O13" i="1" s="1"/>
  <c r="G13" i="1" s="1"/>
  <c r="P29" i="1"/>
  <c r="O29" i="1" s="1"/>
  <c r="G29" i="1" s="1"/>
  <c r="P45" i="1"/>
  <c r="O45" i="1" s="1"/>
  <c r="G45" i="1" s="1"/>
  <c r="P21" i="1"/>
  <c r="O21" i="1" s="1"/>
  <c r="G21" i="1" s="1"/>
  <c r="P25" i="1"/>
  <c r="O25" i="1" s="1"/>
  <c r="G25" i="1" s="1"/>
  <c r="P17" i="1"/>
  <c r="O17" i="1" s="1"/>
  <c r="G17" i="1" s="1"/>
  <c r="P33" i="1"/>
  <c r="O33" i="1" s="1"/>
  <c r="G33" i="1" s="1"/>
  <c r="P49" i="1"/>
  <c r="O49" i="1" s="1"/>
  <c r="G49" i="1" s="1"/>
  <c r="J16" i="1"/>
  <c r="J33" i="1"/>
  <c r="N11" i="1"/>
  <c r="M11" i="1" s="1"/>
  <c r="E11" i="1" s="1"/>
  <c r="P10" i="1"/>
  <c r="O10" i="1" s="1"/>
  <c r="G10" i="1" s="1"/>
  <c r="P14" i="1"/>
  <c r="O14" i="1" s="1"/>
  <c r="G14" i="1" s="1"/>
  <c r="P18" i="1"/>
  <c r="O18" i="1" s="1"/>
  <c r="G18" i="1" s="1"/>
  <c r="P22" i="1"/>
  <c r="O22" i="1" s="1"/>
  <c r="G22" i="1" s="1"/>
  <c r="P26" i="1"/>
  <c r="O26" i="1" s="1"/>
  <c r="G26" i="1" s="1"/>
  <c r="P30" i="1"/>
  <c r="O30" i="1" s="1"/>
  <c r="G30" i="1" s="1"/>
  <c r="P34" i="1"/>
  <c r="O34" i="1" s="1"/>
  <c r="G34" i="1" s="1"/>
  <c r="P38" i="1"/>
  <c r="O38" i="1" s="1"/>
  <c r="G38" i="1" s="1"/>
  <c r="P42" i="1"/>
  <c r="O42" i="1" s="1"/>
  <c r="G42" i="1" s="1"/>
  <c r="P46" i="1"/>
  <c r="O46" i="1" s="1"/>
  <c r="G46" i="1" s="1"/>
  <c r="P11" i="1"/>
  <c r="O11" i="1" s="1"/>
  <c r="G11" i="1" s="1"/>
  <c r="P15" i="1"/>
  <c r="O15" i="1" s="1"/>
  <c r="G15" i="1" s="1"/>
  <c r="P19" i="1"/>
  <c r="O19" i="1" s="1"/>
  <c r="G19" i="1" s="1"/>
  <c r="P23" i="1"/>
  <c r="O23" i="1" s="1"/>
  <c r="G23" i="1" s="1"/>
  <c r="P27" i="1"/>
  <c r="O27" i="1" s="1"/>
  <c r="G27" i="1" s="1"/>
  <c r="P31" i="1"/>
  <c r="O31" i="1" s="1"/>
  <c r="G31" i="1" s="1"/>
  <c r="P35" i="1"/>
  <c r="O35" i="1" s="1"/>
  <c r="G35" i="1" s="1"/>
  <c r="P39" i="1"/>
  <c r="O39" i="1" s="1"/>
  <c r="G39" i="1" s="1"/>
  <c r="P43" i="1"/>
  <c r="O43" i="1" s="1"/>
  <c r="G43" i="1" s="1"/>
  <c r="P47" i="1"/>
  <c r="O47" i="1" s="1"/>
  <c r="G47" i="1" s="1"/>
  <c r="P12" i="1"/>
  <c r="O12" i="1" s="1"/>
  <c r="G12" i="1" s="1"/>
  <c r="P16" i="1"/>
  <c r="O16" i="1" s="1"/>
  <c r="G16" i="1" s="1"/>
  <c r="P20" i="1"/>
  <c r="O20" i="1" s="1"/>
  <c r="G20" i="1" s="1"/>
  <c r="P24" i="1"/>
  <c r="O24" i="1" s="1"/>
  <c r="G24" i="1" s="1"/>
  <c r="P28" i="1"/>
  <c r="O28" i="1" s="1"/>
  <c r="G28" i="1" s="1"/>
  <c r="P32" i="1"/>
  <c r="O32" i="1" s="1"/>
  <c r="G32" i="1" s="1"/>
  <c r="P36" i="1"/>
  <c r="O36" i="1" s="1"/>
  <c r="G36" i="1" s="1"/>
  <c r="P40" i="1"/>
  <c r="O40" i="1" s="1"/>
  <c r="G40" i="1" s="1"/>
  <c r="P44" i="1"/>
  <c r="O44" i="1" s="1"/>
  <c r="G44" i="1" s="1"/>
  <c r="N27" i="1"/>
  <c r="M27" i="1" s="1"/>
  <c r="E27" i="1" s="1"/>
  <c r="N15" i="1"/>
  <c r="M15" i="1" s="1"/>
  <c r="E15" i="1" s="1"/>
  <c r="N31" i="1"/>
  <c r="M31" i="1" s="1"/>
  <c r="E31" i="1" s="1"/>
  <c r="N19" i="1"/>
  <c r="M19" i="1" s="1"/>
  <c r="N35" i="1"/>
  <c r="M35" i="1" s="1"/>
  <c r="E35" i="1" s="1"/>
  <c r="N23" i="1"/>
  <c r="M23" i="1" s="1"/>
  <c r="E23" i="1" s="1"/>
  <c r="N39" i="1"/>
  <c r="M39" i="1" s="1"/>
  <c r="E39" i="1" s="1"/>
  <c r="N12" i="1"/>
  <c r="M12" i="1" s="1"/>
  <c r="E12" i="1" s="1"/>
  <c r="N16" i="1"/>
  <c r="M16" i="1" s="1"/>
  <c r="E16" i="1" s="1"/>
  <c r="N20" i="1"/>
  <c r="M20" i="1" s="1"/>
  <c r="N24" i="1"/>
  <c r="M24" i="1" s="1"/>
  <c r="E24" i="1" s="1"/>
  <c r="N28" i="1"/>
  <c r="M28" i="1" s="1"/>
  <c r="E28" i="1" s="1"/>
  <c r="N32" i="1"/>
  <c r="M32" i="1" s="1"/>
  <c r="E32" i="1" s="1"/>
  <c r="N36" i="1"/>
  <c r="M36" i="1" s="1"/>
  <c r="E36" i="1" s="1"/>
  <c r="N40" i="1"/>
  <c r="M40" i="1" s="1"/>
  <c r="E40" i="1" s="1"/>
  <c r="N13" i="1"/>
  <c r="M13" i="1" s="1"/>
  <c r="N17" i="1"/>
  <c r="M17" i="1" s="1"/>
  <c r="N21" i="1"/>
  <c r="M21" i="1" s="1"/>
  <c r="N25" i="1"/>
  <c r="M25" i="1" s="1"/>
  <c r="E25" i="1" s="1"/>
  <c r="N29" i="1"/>
  <c r="M29" i="1" s="1"/>
  <c r="E29" i="1" s="1"/>
  <c r="N33" i="1"/>
  <c r="M33" i="1" s="1"/>
  <c r="E33" i="1" s="1"/>
  <c r="N37" i="1"/>
  <c r="M37" i="1" s="1"/>
  <c r="E37" i="1" s="1"/>
  <c r="N41" i="1"/>
  <c r="N10" i="1"/>
  <c r="M10" i="1" s="1"/>
  <c r="E10" i="1" s="1"/>
  <c r="N14" i="1"/>
  <c r="M14" i="1" s="1"/>
  <c r="E14" i="1" s="1"/>
  <c r="N18" i="1"/>
  <c r="M18" i="1" s="1"/>
  <c r="E18" i="1" s="1"/>
  <c r="N22" i="1"/>
  <c r="M22" i="1" s="1"/>
  <c r="E22" i="1" s="1"/>
  <c r="N26" i="1"/>
  <c r="M26" i="1" s="1"/>
  <c r="E26" i="1" s="1"/>
  <c r="N30" i="1"/>
  <c r="M30" i="1" s="1"/>
  <c r="E30" i="1" s="1"/>
  <c r="N34" i="1"/>
  <c r="M34" i="1" s="1"/>
  <c r="E34" i="1" s="1"/>
  <c r="N38" i="1"/>
  <c r="M38" i="1" s="1"/>
  <c r="E38" i="1" s="1"/>
  <c r="D9" i="13"/>
  <c r="J33" i="10"/>
  <c r="D9" i="11"/>
  <c r="E9" i="10"/>
  <c r="H10" i="1"/>
  <c r="D9" i="15"/>
  <c r="F33" i="10"/>
  <c r="D9" i="12"/>
  <c r="D9" i="14"/>
  <c r="H43" i="1"/>
  <c r="E16" i="10"/>
  <c r="E26" i="10"/>
  <c r="E23" i="10"/>
  <c r="E24" i="10"/>
  <c r="E12" i="10"/>
  <c r="E13" i="10"/>
  <c r="H27" i="1" l="1"/>
  <c r="E20" i="10"/>
  <c r="F9" i="14"/>
  <c r="H27" i="14" s="1"/>
  <c r="H46" i="1"/>
  <c r="F9" i="13"/>
  <c r="H46" i="13" s="1"/>
  <c r="F9" i="11"/>
  <c r="H35" i="11" s="1"/>
  <c r="H35" i="1"/>
  <c r="F9" i="12"/>
  <c r="H46" i="12" s="1"/>
  <c r="J41" i="15"/>
  <c r="J41" i="14"/>
  <c r="J38" i="15"/>
  <c r="J40" i="14"/>
  <c r="J39" i="12"/>
  <c r="M41" i="14"/>
  <c r="E41" i="14" s="1"/>
  <c r="N42" i="13"/>
  <c r="N43" i="13" s="1"/>
  <c r="N44" i="13" s="1"/>
  <c r="M42" i="15"/>
  <c r="E42" i="15" s="1"/>
  <c r="J40" i="12"/>
  <c r="J40" i="13"/>
  <c r="J37" i="15"/>
  <c r="J37" i="14"/>
  <c r="N43" i="14"/>
  <c r="M43" i="14" s="1"/>
  <c r="E43" i="14" s="1"/>
  <c r="J36" i="15"/>
  <c r="J40" i="15"/>
  <c r="J39" i="13"/>
  <c r="J37" i="13"/>
  <c r="J39" i="14"/>
  <c r="J38" i="14"/>
  <c r="J39" i="15"/>
  <c r="J37" i="12"/>
  <c r="J36" i="14"/>
  <c r="J38" i="12"/>
  <c r="M42" i="12"/>
  <c r="E42" i="12" s="1"/>
  <c r="H46" i="15"/>
  <c r="H27" i="15"/>
  <c r="H35" i="15"/>
  <c r="H18" i="15"/>
  <c r="H43" i="15"/>
  <c r="H10" i="15"/>
  <c r="H43" i="14"/>
  <c r="H10" i="14"/>
  <c r="H18" i="14"/>
  <c r="H18" i="13"/>
  <c r="H43" i="13"/>
  <c r="H10" i="13"/>
  <c r="H43" i="12"/>
  <c r="H10" i="12"/>
  <c r="H18" i="12"/>
  <c r="J38" i="13"/>
  <c r="J41" i="13"/>
  <c r="J36" i="13"/>
  <c r="J36" i="12"/>
  <c r="J41" i="12"/>
  <c r="L39" i="10"/>
  <c r="N44" i="15"/>
  <c r="M43" i="15"/>
  <c r="E43" i="15" s="1"/>
  <c r="N44" i="14"/>
  <c r="N44" i="12"/>
  <c r="M43" i="12"/>
  <c r="E43" i="12" s="1"/>
  <c r="H46" i="11"/>
  <c r="H27" i="11"/>
  <c r="H18" i="11"/>
  <c r="H43" i="11"/>
  <c r="H10" i="11"/>
  <c r="J36" i="11"/>
  <c r="J39" i="11"/>
  <c r="J38" i="11"/>
  <c r="J40" i="1"/>
  <c r="J41" i="11"/>
  <c r="J37" i="11"/>
  <c r="J40" i="11"/>
  <c r="N42" i="11"/>
  <c r="M41" i="11"/>
  <c r="E41" i="11" s="1"/>
  <c r="J36" i="1"/>
  <c r="J41" i="1"/>
  <c r="J37" i="1"/>
  <c r="J39" i="1"/>
  <c r="J38" i="1"/>
  <c r="E19" i="1"/>
  <c r="E13" i="1"/>
  <c r="E21" i="1"/>
  <c r="E20" i="1"/>
  <c r="E17" i="1"/>
  <c r="M41" i="1"/>
  <c r="E41" i="1" s="1"/>
  <c r="N42" i="1"/>
  <c r="L40" i="10"/>
  <c r="H44" i="12"/>
  <c r="G37" i="10"/>
  <c r="H47" i="14"/>
  <c r="H44" i="14"/>
  <c r="H47" i="13"/>
  <c r="K38" i="10"/>
  <c r="H44" i="13"/>
  <c r="G38" i="10"/>
  <c r="H47" i="12"/>
  <c r="K37" i="10"/>
  <c r="H44" i="11"/>
  <c r="G36" i="10"/>
  <c r="H47" i="11"/>
  <c r="K36" i="10"/>
  <c r="H47" i="1"/>
  <c r="K35" i="10"/>
  <c r="H47" i="15"/>
  <c r="H44" i="15"/>
  <c r="E28" i="10"/>
  <c r="E17" i="10"/>
  <c r="B49" i="1"/>
  <c r="B46" i="1"/>
  <c r="B47" i="1"/>
  <c r="B48" i="1"/>
  <c r="B40" i="1"/>
  <c r="B41" i="1"/>
  <c r="B42" i="1"/>
  <c r="B43" i="1"/>
  <c r="B44" i="1"/>
  <c r="B45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10" i="1"/>
  <c r="M43" i="13" l="1"/>
  <c r="E43" i="13" s="1"/>
  <c r="H46" i="14"/>
  <c r="H35" i="14"/>
  <c r="M42" i="13"/>
  <c r="E42" i="13" s="1"/>
  <c r="H27" i="12"/>
  <c r="H35" i="12"/>
  <c r="H35" i="13"/>
  <c r="H27" i="13"/>
  <c r="K26" i="10"/>
  <c r="N45" i="15"/>
  <c r="M44" i="15"/>
  <c r="E44" i="15" s="1"/>
  <c r="N45" i="14"/>
  <c r="M44" i="14"/>
  <c r="E44" i="14" s="1"/>
  <c r="N45" i="13"/>
  <c r="M44" i="13"/>
  <c r="E44" i="13" s="1"/>
  <c r="N45" i="12"/>
  <c r="M44" i="12"/>
  <c r="E44" i="12" s="1"/>
  <c r="K23" i="10"/>
  <c r="K27" i="10"/>
  <c r="K25" i="10"/>
  <c r="K28" i="10"/>
  <c r="E29" i="10" s="1"/>
  <c r="K24" i="10"/>
  <c r="N43" i="11"/>
  <c r="M42" i="11"/>
  <c r="E42" i="11" s="1"/>
  <c r="M42" i="1"/>
  <c r="E42" i="1" s="1"/>
  <c r="N43" i="1"/>
  <c r="L37" i="10"/>
  <c r="J48" i="12"/>
  <c r="L36" i="10"/>
  <c r="J48" i="11"/>
  <c r="J48" i="14"/>
  <c r="L38" i="10"/>
  <c r="J48" i="13"/>
  <c r="J48" i="15"/>
  <c r="M45" i="15" l="1"/>
  <c r="E45" i="15" s="1"/>
  <c r="N46" i="15"/>
  <c r="N46" i="14"/>
  <c r="M45" i="14"/>
  <c r="E45" i="14" s="1"/>
  <c r="M45" i="13"/>
  <c r="E45" i="13" s="1"/>
  <c r="N46" i="13"/>
  <c r="N46" i="12"/>
  <c r="M45" i="12"/>
  <c r="E45" i="12" s="1"/>
  <c r="K29" i="10"/>
  <c r="N44" i="11"/>
  <c r="M43" i="11"/>
  <c r="E43" i="11" s="1"/>
  <c r="M43" i="1"/>
  <c r="E43" i="1" s="1"/>
  <c r="N44" i="1"/>
  <c r="H44" i="1"/>
  <c r="J48" i="1" s="1"/>
  <c r="G35" i="10"/>
  <c r="L35" i="10" s="1"/>
  <c r="N47" i="15" l="1"/>
  <c r="M46" i="15"/>
  <c r="E46" i="15" s="1"/>
  <c r="N47" i="14"/>
  <c r="M46" i="14"/>
  <c r="E46" i="14" s="1"/>
  <c r="M46" i="13"/>
  <c r="E46" i="13" s="1"/>
  <c r="N47" i="13"/>
  <c r="N47" i="12"/>
  <c r="M46" i="12"/>
  <c r="E46" i="12" s="1"/>
  <c r="M44" i="11"/>
  <c r="E44" i="11" s="1"/>
  <c r="N45" i="11"/>
  <c r="M44" i="1"/>
  <c r="E44" i="1" s="1"/>
  <c r="N45" i="1"/>
  <c r="N48" i="15" l="1"/>
  <c r="M47" i="15"/>
  <c r="E47" i="15" s="1"/>
  <c r="N48" i="14"/>
  <c r="M47" i="14"/>
  <c r="E47" i="14" s="1"/>
  <c r="N48" i="13"/>
  <c r="M47" i="13"/>
  <c r="E47" i="13" s="1"/>
  <c r="N48" i="12"/>
  <c r="M47" i="12"/>
  <c r="E47" i="12" s="1"/>
  <c r="N46" i="11"/>
  <c r="M45" i="11"/>
  <c r="E45" i="11" s="1"/>
  <c r="M45" i="1"/>
  <c r="E45" i="1" s="1"/>
  <c r="N46" i="1"/>
  <c r="N49" i="15" l="1"/>
  <c r="M49" i="15" s="1"/>
  <c r="E49" i="15" s="1"/>
  <c r="M48" i="15"/>
  <c r="N49" i="14"/>
  <c r="M49" i="14" s="1"/>
  <c r="E49" i="14" s="1"/>
  <c r="M48" i="14"/>
  <c r="E48" i="14" s="1"/>
  <c r="M48" i="13"/>
  <c r="E48" i="13" s="1"/>
  <c r="N49" i="13"/>
  <c r="M49" i="13" s="1"/>
  <c r="E49" i="13" s="1"/>
  <c r="N49" i="12"/>
  <c r="M49" i="12" s="1"/>
  <c r="E49" i="12" s="1"/>
  <c r="M48" i="12"/>
  <c r="E48" i="12" s="1"/>
  <c r="M46" i="11"/>
  <c r="E46" i="11" s="1"/>
  <c r="N47" i="11"/>
  <c r="N47" i="1"/>
  <c r="M46" i="1"/>
  <c r="E46" i="1" s="1"/>
  <c r="J23" i="15" l="1"/>
  <c r="E48" i="15"/>
  <c r="J22" i="15"/>
  <c r="J20" i="14"/>
  <c r="J23" i="12"/>
  <c r="J21" i="12"/>
  <c r="J22" i="12"/>
  <c r="J24" i="12"/>
  <c r="J20" i="12"/>
  <c r="J21" i="14"/>
  <c r="J23" i="14"/>
  <c r="J22" i="14"/>
  <c r="J24" i="14"/>
  <c r="J20" i="13"/>
  <c r="J24" i="13"/>
  <c r="J19" i="13"/>
  <c r="J23" i="13"/>
  <c r="J22" i="13"/>
  <c r="J21" i="13"/>
  <c r="J19" i="15"/>
  <c r="J20" i="15"/>
  <c r="J21" i="15"/>
  <c r="J19" i="14"/>
  <c r="J24" i="15"/>
  <c r="J19" i="12"/>
  <c r="N48" i="11"/>
  <c r="M47" i="11"/>
  <c r="E47" i="11" s="1"/>
  <c r="M47" i="1"/>
  <c r="E47" i="1" s="1"/>
  <c r="N48" i="1"/>
  <c r="M48" i="11" l="1"/>
  <c r="E48" i="11" s="1"/>
  <c r="J22" i="11" s="1"/>
  <c r="N49" i="11"/>
  <c r="M49" i="11" s="1"/>
  <c r="E49" i="11" s="1"/>
  <c r="N49" i="1"/>
  <c r="M49" i="1" s="1"/>
  <c r="E49" i="1" s="1"/>
  <c r="M48" i="1"/>
  <c r="E48" i="1" s="1"/>
  <c r="J21" i="1" s="1"/>
  <c r="J21" i="11" l="1"/>
  <c r="K14" i="10" s="1"/>
  <c r="J20" i="11"/>
  <c r="J19" i="11"/>
  <c r="J23" i="11"/>
  <c r="J24" i="11"/>
  <c r="J23" i="1"/>
  <c r="J19" i="1"/>
  <c r="J22" i="1"/>
  <c r="K15" i="10" s="1"/>
  <c r="J24" i="1"/>
  <c r="J20" i="1"/>
  <c r="K17" i="10" l="1"/>
  <c r="E18" i="10" s="1"/>
  <c r="K13" i="10"/>
  <c r="K12" i="10"/>
  <c r="K16" i="10"/>
  <c r="K18" i="10" l="1"/>
</calcChain>
</file>

<file path=xl/sharedStrings.xml><?xml version="1.0" encoding="utf-8"?>
<sst xmlns="http://schemas.openxmlformats.org/spreadsheetml/2006/main" count="376" uniqueCount="132">
  <si>
    <t>وزارة التعليم</t>
  </si>
  <si>
    <t>المملكة العربية السعودية</t>
  </si>
  <si>
    <t>أعلى درجة</t>
  </si>
  <si>
    <t>أقل درجة</t>
  </si>
  <si>
    <t>متوسط الدرجات</t>
  </si>
  <si>
    <t>التقدير</t>
  </si>
  <si>
    <t>م</t>
  </si>
  <si>
    <t>مجموع الدرجات</t>
  </si>
  <si>
    <t>ممتاز</t>
  </si>
  <si>
    <t>ضعيف</t>
  </si>
  <si>
    <t>عدد الطلاب حسب التقدير</t>
  </si>
  <si>
    <t>متوسط النسبة المئوية</t>
  </si>
  <si>
    <t>تحليل بيانات الدرجة الكلية</t>
  </si>
  <si>
    <t>جيد جدًا</t>
  </si>
  <si>
    <t xml:space="preserve">جيد </t>
  </si>
  <si>
    <t>مقول</t>
  </si>
  <si>
    <t>مدرسة الفيصلية الابتدائية</t>
  </si>
  <si>
    <t>غائب</t>
  </si>
  <si>
    <t>أنقر هنا للمشاهدة</t>
  </si>
  <si>
    <t>البعدي</t>
  </si>
  <si>
    <t>نسبة التحسين</t>
  </si>
  <si>
    <t>كشف متابعة الاختبارات القبلية والبعدية لتهيئة الطلاب لاختبار نافس 2024</t>
  </si>
  <si>
    <t>مقبول</t>
  </si>
  <si>
    <t>معلم / ـة المادة</t>
  </si>
  <si>
    <t>مدير / ة  المدرسة</t>
  </si>
  <si>
    <t>مجموع طلاب الصف</t>
  </si>
  <si>
    <t>مجموع الطلبة الغائبين</t>
  </si>
  <si>
    <t>مجموع عدد الطلاب المختبرين</t>
  </si>
  <si>
    <t>الفصل</t>
  </si>
  <si>
    <t>عدد الطلاب</t>
  </si>
  <si>
    <t>نسبة الفصل</t>
  </si>
  <si>
    <t>النسبة الفصل</t>
  </si>
  <si>
    <t>مؤشر الإنجاز</t>
  </si>
  <si>
    <t>نسبة التحسن</t>
  </si>
  <si>
    <t>المادة:</t>
  </si>
  <si>
    <t>الصف:</t>
  </si>
  <si>
    <t>مدير/ ة المدرسة</t>
  </si>
  <si>
    <t>مدير / ة المدرسة</t>
  </si>
  <si>
    <t>تحليل درجات الاختبار</t>
  </si>
  <si>
    <t xml:space="preserve">إحصائية الاختبار </t>
  </si>
  <si>
    <t>تحليل بيانات الدرجة الكلية للاختبار</t>
  </si>
  <si>
    <t>عدد الطلاب حسب التقدير للاختبار</t>
  </si>
  <si>
    <t xml:space="preserve">متوسط نسبة الطلاب في الاختبار </t>
  </si>
  <si>
    <t>الاختبار الأول</t>
  </si>
  <si>
    <t>الاختبار الثاني</t>
  </si>
  <si>
    <t xml:space="preserve"> عدد الطلاب المختبرين</t>
  </si>
  <si>
    <t xml:space="preserve"> عدد الطلبة المختبرين</t>
  </si>
  <si>
    <t>مكتب تعليم العوالي</t>
  </si>
  <si>
    <t>أ. سفيان عيد الصاعدي</t>
  </si>
  <si>
    <t>اسم الطالب</t>
  </si>
  <si>
    <t>السادس</t>
  </si>
  <si>
    <t>الشاشة التفاعلية</t>
  </si>
  <si>
    <t>البيانات العامة</t>
  </si>
  <si>
    <t>الإدارة العامة للتعليم بمنطقة المدينة المنورة</t>
  </si>
  <si>
    <t>المدرسة:</t>
  </si>
  <si>
    <t>المكتب:</t>
  </si>
  <si>
    <t>الإدارة:</t>
  </si>
  <si>
    <t>الفصل الدراسي:</t>
  </si>
  <si>
    <t>نوع الاختبار</t>
  </si>
  <si>
    <t>درجة الاختبار</t>
  </si>
  <si>
    <t>حدد درجة الاختبار العظمى هنا</t>
  </si>
  <si>
    <t>البيانات الشخصية</t>
  </si>
  <si>
    <t>اسم المعلم / ــة</t>
  </si>
  <si>
    <t>اسم المدير / ة</t>
  </si>
  <si>
    <t>ملف الجوهرة</t>
  </si>
  <si>
    <t>إعداد وتصميم</t>
  </si>
  <si>
    <t>أ. سفيان بن عيد الصاعدي</t>
  </si>
  <si>
    <t>نسخة الملف متوفرة بقناة التيليجرام
سفيان الصاعدي</t>
  </si>
  <si>
    <t>أنقر هنا للانضمام للقناة</t>
  </si>
  <si>
    <t>فيديو لطريقة العمل على الملف</t>
  </si>
  <si>
    <t>الأول</t>
  </si>
  <si>
    <t>الثاني</t>
  </si>
  <si>
    <t>الثالث</t>
  </si>
  <si>
    <t>الرابع</t>
  </si>
  <si>
    <t>الخامس</t>
  </si>
  <si>
    <t>الأول متوسط</t>
  </si>
  <si>
    <t>الثاني متوسط</t>
  </si>
  <si>
    <t>الثالث متوسط</t>
  </si>
  <si>
    <t>الأول ثانوي</t>
  </si>
  <si>
    <t>الثاني ثانوي</t>
  </si>
  <si>
    <t>الثالث ثانوي</t>
  </si>
  <si>
    <t>1445ه</t>
  </si>
  <si>
    <t>1446ه</t>
  </si>
  <si>
    <t>1447ه</t>
  </si>
  <si>
    <t>1448ه</t>
  </si>
  <si>
    <t>1449ه</t>
  </si>
  <si>
    <t>1450ه</t>
  </si>
  <si>
    <t>1451ه</t>
  </si>
  <si>
    <t>1452ه</t>
  </si>
  <si>
    <t>1453ه</t>
  </si>
  <si>
    <t>1454ه</t>
  </si>
  <si>
    <t>1455ه</t>
  </si>
  <si>
    <t>1456ه</t>
  </si>
  <si>
    <t>1457ه</t>
  </si>
  <si>
    <t>1458ه</t>
  </si>
  <si>
    <t>1459ه</t>
  </si>
  <si>
    <t>1460ه</t>
  </si>
  <si>
    <t>1461ه</t>
  </si>
  <si>
    <t>1462ه</t>
  </si>
  <si>
    <t>الرياضيات</t>
  </si>
  <si>
    <t>العلوم</t>
  </si>
  <si>
    <t>لغتي</t>
  </si>
  <si>
    <t>الدراسات الإسلامية</t>
  </si>
  <si>
    <t>اللغة الإنجليزية</t>
  </si>
  <si>
    <t>الاجتماعيات</t>
  </si>
  <si>
    <t>المهارات الرقمية</t>
  </si>
  <si>
    <t>الكيمياء</t>
  </si>
  <si>
    <t>الأحياء</t>
  </si>
  <si>
    <t>الفيزياء</t>
  </si>
  <si>
    <t>التفكير الناقد</t>
  </si>
  <si>
    <t>المهارات الحياتية</t>
  </si>
  <si>
    <t>التربية الفنية</t>
  </si>
  <si>
    <t>التربية البدنية</t>
  </si>
  <si>
    <t>نوع الكشف</t>
  </si>
  <si>
    <t>أ. حمزة يوسف عفيفي</t>
  </si>
  <si>
    <t>اسم الطالبة</t>
  </si>
  <si>
    <t>العام الدراسي:</t>
  </si>
  <si>
    <t>معلم / ــة المادة</t>
  </si>
  <si>
    <t xml:space="preserve"> القبلي</t>
  </si>
  <si>
    <t>الفتري</t>
  </si>
  <si>
    <t>القصير</t>
  </si>
  <si>
    <t xml:space="preserve">التهيئة </t>
  </si>
  <si>
    <t>الفصلي</t>
  </si>
  <si>
    <t>التحسين</t>
  </si>
  <si>
    <t>القصير 2</t>
  </si>
  <si>
    <t>الفتري 2</t>
  </si>
  <si>
    <t>التهيئة 2</t>
  </si>
  <si>
    <t>التشخيصي 2</t>
  </si>
  <si>
    <t xml:space="preserve"> التشخيصي</t>
  </si>
  <si>
    <t>جيد</t>
  </si>
  <si>
    <t>درجة الاختبار العظمى من:</t>
  </si>
  <si>
    <t>جدول المقارنة بين الفصول المستهدفة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</si>
</sst>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b/>
      <sz val="10"/>
      <name val="Arial"/>
      <family val="2"/>
      <scheme val="minor"/>
    </font>
    <font>
      <b/>
      <sz val="12"/>
      <color theme="7" tint="-0.499984740745262"/>
      <name val="Arial"/>
      <family val="2"/>
      <scheme val="minor"/>
    </font>
    <font>
      <b/>
      <sz val="11"/>
      <color theme="1"/>
      <name val="GE SS Two Bold"/>
      <family val="1"/>
      <charset val="178"/>
    </font>
    <font>
      <b/>
      <sz val="12"/>
      <color theme="1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6"/>
      <color theme="0"/>
      <name val="Abadi"/>
      <family val="2"/>
    </font>
    <font>
      <b/>
      <sz val="15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u/>
      <sz val="14"/>
      <color theme="0"/>
      <name val="Arial"/>
      <family val="2"/>
      <scheme val="minor"/>
    </font>
    <font>
      <b/>
      <sz val="17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15"/>
      <name val="Arial"/>
      <family val="2"/>
      <scheme val="minor"/>
    </font>
    <font>
      <b/>
      <sz val="11"/>
      <color theme="0"/>
      <name val="Calibri"/>
      <family val="2"/>
    </font>
    <font>
      <b/>
      <sz val="14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3"/>
      <color theme="0"/>
      <name val="Calibri"/>
      <family val="2"/>
    </font>
    <font>
      <sz val="11"/>
      <name val="Arial"/>
      <family val="2"/>
      <charset val="178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20"/>
      <color rgb="FF002060"/>
      <name val="Calibri"/>
      <family val="2"/>
    </font>
    <font>
      <b/>
      <sz val="14"/>
      <name val="Calibri"/>
      <family val="2"/>
    </font>
    <font>
      <b/>
      <u/>
      <sz val="22"/>
      <color theme="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3.5"/>
      <name val="Calibri"/>
      <family val="2"/>
    </font>
    <font>
      <b/>
      <sz val="13"/>
      <color theme="0"/>
      <name val="Arial"/>
      <family val="2"/>
      <scheme val="minor"/>
    </font>
    <font>
      <b/>
      <sz val="10"/>
      <color theme="1"/>
      <name val="Calibri"/>
      <family val="2"/>
    </font>
    <font>
      <b/>
      <sz val="11"/>
      <color theme="1" tint="4.9989318521683403E-2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u val="double"/>
      <sz val="12"/>
      <color theme="1"/>
      <name val="Calibri"/>
      <family val="2"/>
    </font>
    <font>
      <b/>
      <sz val="11"/>
      <color rgb="FF00B050"/>
      <name val="Calibri"/>
      <family val="2"/>
    </font>
    <font>
      <b/>
      <sz val="8"/>
      <color theme="1"/>
      <name val="Calibri"/>
      <family val="2"/>
    </font>
    <font>
      <b/>
      <sz val="13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theme="7" tint="-0.249977111117893"/>
      </right>
      <top style="thin">
        <color indexed="64"/>
      </top>
      <bottom style="double">
        <color theme="7" tint="-0.24997711111789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theme="7" tint="0.39997558519241921"/>
      </right>
      <top/>
      <bottom style="thin">
        <color indexed="64"/>
      </bottom>
      <diagonal/>
    </border>
    <border>
      <left style="thin">
        <color indexed="64"/>
      </left>
      <right style="double">
        <color theme="7" tint="-0.249977111117893"/>
      </right>
      <top style="double">
        <color theme="7" tint="-0.249977111117893"/>
      </top>
      <bottom style="thin">
        <color indexed="64"/>
      </bottom>
      <diagonal/>
    </border>
    <border>
      <left style="double">
        <color theme="7" tint="-0.249977111117893"/>
      </left>
      <right/>
      <top style="thin">
        <color indexed="64"/>
      </top>
      <bottom style="double">
        <color theme="7" tint="-0.249977111117893"/>
      </bottom>
      <diagonal/>
    </border>
    <border>
      <left style="double">
        <color theme="7" tint="-0.249977111117893"/>
      </left>
      <right/>
      <top style="double">
        <color theme="7" tint="-0.249977111117893"/>
      </top>
      <bottom style="thin">
        <color indexed="64"/>
      </bottom>
      <diagonal/>
    </border>
    <border>
      <left style="double">
        <color theme="7" tint="0.3999755851924192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/>
      <top/>
      <bottom style="double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/>
    <xf numFmtId="0" fontId="5" fillId="0" borderId="0" xfId="0" applyFont="1" applyAlignment="1" applyProtection="1">
      <alignment vertical="center" shrinkToFi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right" vertical="top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164" fontId="4" fillId="0" borderId="0" xfId="0" applyNumberFormat="1" applyFont="1" applyAlignment="1" applyProtection="1">
      <alignment vertical="center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/>
      <protection hidden="1"/>
    </xf>
    <xf numFmtId="9" fontId="6" fillId="0" borderId="0" xfId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6" borderId="0" xfId="0" applyFill="1"/>
    <xf numFmtId="0" fontId="14" fillId="6" borderId="0" xfId="0" applyFont="1" applyFill="1" applyProtection="1">
      <protection hidden="1"/>
    </xf>
    <xf numFmtId="0" fontId="14" fillId="6" borderId="0" xfId="0" applyFont="1" applyFill="1"/>
    <xf numFmtId="0" fontId="15" fillId="6" borderId="0" xfId="0" applyFont="1" applyFill="1" applyAlignment="1" applyProtection="1">
      <alignment vertical="center"/>
      <protection hidden="1"/>
    </xf>
    <xf numFmtId="0" fontId="18" fillId="6" borderId="0" xfId="2" applyFont="1" applyFill="1" applyAlignment="1" applyProtection="1">
      <alignment vertical="center"/>
      <protection locked="0"/>
    </xf>
    <xf numFmtId="0" fontId="19" fillId="6" borderId="0" xfId="2" applyFont="1" applyFill="1" applyAlignment="1" applyProtection="1">
      <alignment vertical="center"/>
      <protection locked="0"/>
    </xf>
    <xf numFmtId="0" fontId="20" fillId="6" borderId="0" xfId="0" applyFont="1" applyFill="1" applyAlignment="1" applyProtection="1">
      <alignment vertical="center"/>
      <protection hidden="1"/>
    </xf>
    <xf numFmtId="0" fontId="22" fillId="6" borderId="0" xfId="0" applyFont="1" applyFill="1" applyAlignment="1" applyProtection="1">
      <alignment vertical="center"/>
      <protection hidden="1"/>
    </xf>
    <xf numFmtId="0" fontId="26" fillId="6" borderId="22" xfId="2" applyFont="1" applyFill="1" applyBorder="1" applyAlignment="1" applyProtection="1">
      <alignment horizontal="center" vertical="center"/>
      <protection locked="0"/>
    </xf>
    <xf numFmtId="0" fontId="26" fillId="8" borderId="22" xfId="0" applyFont="1" applyFill="1" applyBorder="1" applyAlignment="1" applyProtection="1">
      <alignment horizontal="center" vertical="center"/>
      <protection hidden="1"/>
    </xf>
    <xf numFmtId="0" fontId="28" fillId="6" borderId="0" xfId="0" applyFont="1" applyFill="1"/>
    <xf numFmtId="0" fontId="33" fillId="3" borderId="22" xfId="0" applyFont="1" applyFill="1" applyBorder="1" applyAlignment="1" applyProtection="1">
      <alignment horizontal="center" vertical="center"/>
      <protection hidden="1"/>
    </xf>
    <xf numFmtId="0" fontId="23" fillId="6" borderId="22" xfId="2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hidden="1"/>
    </xf>
    <xf numFmtId="0" fontId="25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/>
      <protection hidden="1"/>
    </xf>
    <xf numFmtId="0" fontId="41" fillId="5" borderId="1" xfId="0" applyFont="1" applyFill="1" applyBorder="1" applyAlignment="1" applyProtection="1">
      <alignment horizontal="center" vertical="center"/>
      <protection hidden="1"/>
    </xf>
    <xf numFmtId="0" fontId="41" fillId="0" borderId="1" xfId="0" applyFont="1" applyBorder="1" applyAlignment="1" applyProtection="1">
      <alignment horizontal="right" vertical="center"/>
      <protection locked="0" hidden="1"/>
    </xf>
    <xf numFmtId="9" fontId="41" fillId="0" borderId="1" xfId="1" applyFont="1" applyFill="1" applyBorder="1" applyAlignment="1" applyProtection="1">
      <alignment horizontal="center" vertical="center"/>
      <protection locked="0" hidden="1"/>
    </xf>
    <xf numFmtId="0" fontId="41" fillId="0" borderId="1" xfId="0" applyFont="1" applyBorder="1" applyAlignment="1" applyProtection="1">
      <alignment horizontal="center" vertical="center"/>
      <protection locked="0" hidden="1"/>
    </xf>
    <xf numFmtId="0" fontId="41" fillId="0" borderId="3" xfId="0" applyFont="1" applyBorder="1" applyAlignment="1" applyProtection="1">
      <alignment horizontal="center" vertical="center"/>
      <protection locked="0" hidden="1"/>
    </xf>
    <xf numFmtId="0" fontId="43" fillId="0" borderId="1" xfId="0" applyFont="1" applyBorder="1" applyAlignment="1" applyProtection="1">
      <alignment horizontal="center" vertical="center"/>
      <protection locked="0"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locked="0"/>
    </xf>
    <xf numFmtId="0" fontId="41" fillId="5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center" vertical="center"/>
      <protection hidden="1"/>
    </xf>
    <xf numFmtId="0" fontId="41" fillId="5" borderId="3" xfId="0" applyFont="1" applyFill="1" applyBorder="1" applyAlignment="1" applyProtection="1">
      <alignment horizontal="center" vertical="center"/>
      <protection hidden="1"/>
    </xf>
    <xf numFmtId="1" fontId="41" fillId="0" borderId="12" xfId="0" applyNumberFormat="1" applyFont="1" applyBorder="1" applyAlignment="1" applyProtection="1">
      <alignment horizontal="center" vertical="center"/>
      <protection hidden="1"/>
    </xf>
    <xf numFmtId="165" fontId="41" fillId="0" borderId="1" xfId="0" applyNumberFormat="1" applyFont="1" applyBorder="1" applyAlignment="1" applyProtection="1">
      <alignment horizontal="center" vertical="center"/>
      <protection hidden="1"/>
    </xf>
    <xf numFmtId="164" fontId="41" fillId="0" borderId="11" xfId="1" applyNumberFormat="1" applyFont="1" applyFill="1" applyBorder="1" applyAlignment="1" applyProtection="1">
      <alignment horizontal="center" vertical="center"/>
      <protection hidden="1"/>
    </xf>
    <xf numFmtId="0" fontId="41" fillId="0" borderId="12" xfId="0" applyFont="1" applyBorder="1" applyAlignment="1" applyProtection="1">
      <alignment horizontal="center" vertical="center"/>
      <protection hidden="1"/>
    </xf>
    <xf numFmtId="164" fontId="41" fillId="0" borderId="1" xfId="1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41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44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locked="0"/>
    </xf>
    <xf numFmtId="0" fontId="44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5" fillId="0" borderId="0" xfId="0" applyFont="1" applyAlignment="1" applyProtection="1">
      <alignment vertical="center"/>
      <protection hidden="1"/>
    </xf>
    <xf numFmtId="0" fontId="37" fillId="0" borderId="0" xfId="0" applyFont="1" applyProtection="1">
      <protection hidden="1"/>
    </xf>
    <xf numFmtId="0" fontId="36" fillId="0" borderId="0" xfId="0" applyFont="1" applyProtection="1">
      <protection hidden="1"/>
    </xf>
    <xf numFmtId="1" fontId="37" fillId="0" borderId="0" xfId="0" applyNumberFormat="1" applyFont="1" applyAlignment="1" applyProtection="1">
      <alignment vertical="center"/>
      <protection hidden="1"/>
    </xf>
    <xf numFmtId="165" fontId="37" fillId="0" borderId="0" xfId="0" applyNumberFormat="1" applyFont="1" applyAlignment="1" applyProtection="1">
      <alignment horizontal="center"/>
      <protection hidden="1"/>
    </xf>
    <xf numFmtId="164" fontId="37" fillId="0" borderId="0" xfId="1" applyNumberFormat="1" applyFont="1" applyFill="1" applyBorder="1" applyAlignment="1" applyProtection="1">
      <alignment horizontal="center"/>
      <protection hidden="1"/>
    </xf>
    <xf numFmtId="164" fontId="37" fillId="0" borderId="0" xfId="1" applyNumberFormat="1" applyFont="1" applyFill="1" applyBorder="1" applyAlignment="1" applyProtection="1">
      <alignment horizontal="center" vertical="center"/>
      <protection hidden="1"/>
    </xf>
    <xf numFmtId="0" fontId="38" fillId="2" borderId="1" xfId="0" applyFont="1" applyFill="1" applyBorder="1" applyAlignment="1" applyProtection="1">
      <alignment horizontal="center" vertical="center" shrinkToFit="1"/>
      <protection locked="0" hidden="1"/>
    </xf>
    <xf numFmtId="0" fontId="38" fillId="0" borderId="1" xfId="0" applyFont="1" applyBorder="1" applyAlignment="1" applyProtection="1">
      <alignment horizontal="center" vertical="center" shrinkToFit="1"/>
      <protection locked="0" hidden="1"/>
    </xf>
    <xf numFmtId="0" fontId="38" fillId="0" borderId="4" xfId="0" applyFont="1" applyBorder="1" applyAlignment="1" applyProtection="1">
      <alignment horizontal="center" vertical="center" shrinkToFit="1"/>
      <protection locked="0" hidden="1"/>
    </xf>
    <xf numFmtId="1" fontId="38" fillId="0" borderId="21" xfId="0" applyNumberFormat="1" applyFont="1" applyBorder="1" applyAlignment="1" applyProtection="1">
      <alignment horizontal="center" vertical="center" shrinkToFit="1"/>
      <protection locked="0" hidden="1"/>
    </xf>
    <xf numFmtId="0" fontId="38" fillId="0" borderId="15" xfId="0" applyFont="1" applyBorder="1" applyAlignment="1" applyProtection="1">
      <alignment horizontal="center" vertical="center" shrinkToFit="1"/>
      <protection locked="0" hidden="1"/>
    </xf>
    <xf numFmtId="165" fontId="38" fillId="0" borderId="21" xfId="1" applyNumberFormat="1" applyFont="1" applyBorder="1" applyAlignment="1" applyProtection="1">
      <alignment horizontal="center" vertical="center" shrinkToFit="1"/>
      <protection locked="0" hidden="1"/>
    </xf>
    <xf numFmtId="164" fontId="38" fillId="0" borderId="21" xfId="1" applyNumberFormat="1" applyFont="1" applyBorder="1" applyAlignment="1" applyProtection="1">
      <alignment horizontal="center" vertical="center" shrinkToFit="1"/>
      <protection locked="0" hidden="1"/>
    </xf>
    <xf numFmtId="1" fontId="38" fillId="0" borderId="0" xfId="0" applyNumberFormat="1" applyFont="1" applyAlignment="1" applyProtection="1">
      <alignment horizontal="center" vertical="center" shrinkToFit="1"/>
      <protection locked="0" hidden="1"/>
    </xf>
    <xf numFmtId="164" fontId="46" fillId="0" borderId="15" xfId="1" applyNumberFormat="1" applyFont="1" applyBorder="1" applyAlignment="1" applyProtection="1">
      <alignment horizontal="center" vertical="center" shrinkToFit="1"/>
      <protection locked="0" hidden="1"/>
    </xf>
    <xf numFmtId="1" fontId="38" fillId="0" borderId="1" xfId="0" applyNumberFormat="1" applyFont="1" applyBorder="1" applyAlignment="1" applyProtection="1">
      <alignment horizontal="center" vertical="center" shrinkToFit="1"/>
      <protection locked="0" hidden="1"/>
    </xf>
    <xf numFmtId="165" fontId="38" fillId="0" borderId="1" xfId="0" applyNumberFormat="1" applyFont="1" applyBorder="1" applyAlignment="1" applyProtection="1">
      <alignment horizontal="center" vertical="center" shrinkToFit="1"/>
      <protection locked="0" hidden="1"/>
    </xf>
    <xf numFmtId="164" fontId="38" fillId="0" borderId="1" xfId="1" applyNumberFormat="1" applyFont="1" applyBorder="1" applyAlignment="1" applyProtection="1">
      <alignment horizontal="center" vertical="center" shrinkToFit="1"/>
      <protection locked="0" hidden="1"/>
    </xf>
    <xf numFmtId="1" fontId="38" fillId="0" borderId="5" xfId="0" applyNumberFormat="1" applyFont="1" applyBorder="1" applyAlignment="1" applyProtection="1">
      <alignment horizontal="center" vertical="center" shrinkToFit="1"/>
      <protection locked="0" hidden="1"/>
    </xf>
    <xf numFmtId="164" fontId="46" fillId="0" borderId="4" xfId="0" applyNumberFormat="1" applyFont="1" applyBorder="1" applyAlignment="1" applyProtection="1">
      <alignment horizontal="center" vertical="center" shrinkToFit="1"/>
      <protection locked="0" hidden="1"/>
    </xf>
    <xf numFmtId="164" fontId="38" fillId="0" borderId="1" xfId="0" applyNumberFormat="1" applyFont="1" applyBorder="1" applyAlignment="1" applyProtection="1">
      <alignment horizontal="center" vertical="center" shrinkToFit="1"/>
      <protection locked="0" hidden="1"/>
    </xf>
    <xf numFmtId="165" fontId="38" fillId="0" borderId="4" xfId="0" applyNumberFormat="1" applyFont="1" applyBorder="1" applyAlignment="1" applyProtection="1">
      <alignment horizontal="center" vertical="center" shrinkToFit="1"/>
      <protection locked="0" hidden="1"/>
    </xf>
    <xf numFmtId="0" fontId="38" fillId="0" borderId="12" xfId="1" applyNumberFormat="1" applyFont="1" applyFill="1" applyBorder="1" applyAlignment="1" applyProtection="1">
      <alignment horizontal="center" vertical="center" shrinkToFit="1"/>
      <protection locked="0" hidden="1"/>
    </xf>
    <xf numFmtId="0" fontId="38" fillId="0" borderId="10" xfId="0" applyFont="1" applyBorder="1" applyAlignment="1" applyProtection="1">
      <alignment horizontal="center" vertical="center" shrinkToFit="1"/>
      <protection locked="0" hidden="1"/>
    </xf>
    <xf numFmtId="165" fontId="38" fillId="0" borderId="12" xfId="0" applyNumberFormat="1" applyFont="1" applyBorder="1" applyAlignment="1" applyProtection="1">
      <alignment horizontal="center" vertical="center" shrinkToFit="1"/>
      <protection locked="0" hidden="1"/>
    </xf>
    <xf numFmtId="164" fontId="38" fillId="0" borderId="12" xfId="1" applyNumberFormat="1" applyFont="1" applyBorder="1" applyAlignment="1" applyProtection="1">
      <alignment horizontal="center" vertical="center" shrinkToFit="1"/>
      <protection locked="0" hidden="1"/>
    </xf>
    <xf numFmtId="1" fontId="38" fillId="0" borderId="2" xfId="0" applyNumberFormat="1" applyFont="1" applyBorder="1" applyAlignment="1" applyProtection="1">
      <alignment horizontal="center" vertical="center" shrinkToFit="1"/>
      <protection locked="0" hidden="1"/>
    </xf>
    <xf numFmtId="0" fontId="38" fillId="0" borderId="12" xfId="0" applyFont="1" applyBorder="1" applyAlignment="1" applyProtection="1">
      <alignment horizontal="center" vertical="center" shrinkToFit="1"/>
      <protection locked="0" hidden="1"/>
    </xf>
    <xf numFmtId="164" fontId="46" fillId="0" borderId="10" xfId="0" applyNumberFormat="1" applyFont="1" applyBorder="1" applyAlignment="1" applyProtection="1">
      <alignment horizontal="center" vertical="center" shrinkToFit="1"/>
      <protection locked="0" hidden="1"/>
    </xf>
    <xf numFmtId="0" fontId="41" fillId="2" borderId="4" xfId="0" applyFont="1" applyFill="1" applyBorder="1" applyAlignment="1" applyProtection="1">
      <alignment horizontal="center" vertical="center" shrinkToFit="1"/>
      <protection locked="0" hidden="1"/>
    </xf>
    <xf numFmtId="0" fontId="47" fillId="10" borderId="1" xfId="0" applyFont="1" applyFill="1" applyBorder="1" applyAlignment="1" applyProtection="1">
      <alignment horizontal="center" vertical="center" shrinkToFit="1"/>
      <protection locked="0" hidden="1"/>
    </xf>
    <xf numFmtId="0" fontId="47" fillId="2" borderId="1" xfId="0" applyFont="1" applyFill="1" applyBorder="1" applyAlignment="1" applyProtection="1">
      <alignment horizontal="center" vertical="center" shrinkToFit="1"/>
      <protection locked="0" hidden="1"/>
    </xf>
    <xf numFmtId="0" fontId="47" fillId="10" borderId="4" xfId="0" applyFont="1" applyFill="1" applyBorder="1" applyAlignment="1" applyProtection="1">
      <alignment horizontal="center" vertical="center" shrinkToFit="1"/>
      <protection locked="0" hidden="1"/>
    </xf>
    <xf numFmtId="0" fontId="37" fillId="2" borderId="0" xfId="0" applyFont="1" applyFill="1" applyAlignment="1" applyProtection="1">
      <alignment vertical="center"/>
      <protection locked="0"/>
    </xf>
    <xf numFmtId="0" fontId="37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top"/>
      <protection hidden="1"/>
    </xf>
    <xf numFmtId="0" fontId="14" fillId="0" borderId="0" xfId="0" applyFont="1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9" fillId="0" borderId="0" xfId="0" applyFont="1" applyProtection="1">
      <protection locked="0"/>
    </xf>
    <xf numFmtId="0" fontId="29" fillId="0" borderId="0" xfId="0" applyFont="1"/>
    <xf numFmtId="0" fontId="39" fillId="3" borderId="22" xfId="0" applyFont="1" applyFill="1" applyBorder="1" applyAlignment="1" applyProtection="1">
      <alignment horizontal="center" vertical="center"/>
      <protection hidden="1"/>
    </xf>
    <xf numFmtId="0" fontId="35" fillId="6" borderId="22" xfId="0" applyFont="1" applyFill="1" applyBorder="1" applyAlignment="1" applyProtection="1">
      <alignment horizontal="center" vertical="center"/>
      <protection hidden="1"/>
    </xf>
    <xf numFmtId="0" fontId="27" fillId="7" borderId="22" xfId="0" applyFont="1" applyFill="1" applyBorder="1" applyAlignment="1" applyProtection="1">
      <alignment horizontal="center" vertical="center"/>
      <protection hidden="1"/>
    </xf>
    <xf numFmtId="0" fontId="26" fillId="6" borderId="22" xfId="0" applyFont="1" applyFill="1" applyBorder="1" applyAlignment="1" applyProtection="1">
      <alignment horizontal="center" vertical="center"/>
      <protection locked="0"/>
    </xf>
    <xf numFmtId="0" fontId="26" fillId="8" borderId="22" xfId="2" applyFont="1" applyFill="1" applyBorder="1" applyAlignment="1" applyProtection="1">
      <alignment horizontal="center" vertical="center"/>
      <protection hidden="1"/>
    </xf>
    <xf numFmtId="0" fontId="27" fillId="6" borderId="22" xfId="0" applyFont="1" applyFill="1" applyBorder="1" applyAlignment="1" applyProtection="1">
      <alignment horizontal="center" vertical="center"/>
      <protection locked="0"/>
    </xf>
    <xf numFmtId="0" fontId="28" fillId="6" borderId="22" xfId="2" applyFont="1" applyFill="1" applyBorder="1" applyAlignment="1" applyProtection="1">
      <alignment horizontal="center" vertical="center"/>
      <protection locked="0"/>
    </xf>
    <xf numFmtId="0" fontId="32" fillId="9" borderId="22" xfId="0" applyFont="1" applyFill="1" applyBorder="1" applyAlignment="1" applyProtection="1">
      <alignment horizontal="center" vertical="center"/>
      <protection hidden="1"/>
    </xf>
    <xf numFmtId="0" fontId="32" fillId="9" borderId="22" xfId="0" applyFont="1" applyFill="1" applyBorder="1" applyAlignment="1" applyProtection="1">
      <alignment horizontal="center" vertical="center" wrapText="1"/>
      <protection hidden="1"/>
    </xf>
    <xf numFmtId="0" fontId="39" fillId="3" borderId="22" xfId="0" applyFont="1" applyFill="1" applyBorder="1" applyAlignment="1" applyProtection="1">
      <alignment horizontal="center" vertical="center" wrapText="1"/>
      <protection hidden="1"/>
    </xf>
    <xf numFmtId="0" fontId="39" fillId="3" borderId="22" xfId="0" applyFont="1" applyFill="1" applyBorder="1" applyAlignment="1" applyProtection="1">
      <alignment horizontal="center" vertical="center"/>
      <protection hidden="1"/>
    </xf>
    <xf numFmtId="0" fontId="34" fillId="6" borderId="23" xfId="0" applyFont="1" applyFill="1" applyBorder="1" applyAlignment="1" applyProtection="1">
      <alignment horizontal="center" vertical="center"/>
      <protection hidden="1"/>
    </xf>
    <xf numFmtId="0" fontId="21" fillId="6" borderId="0" xfId="0" applyFont="1" applyFill="1" applyAlignment="1">
      <alignment horizontal="center" vertical="center" shrinkToFit="1"/>
    </xf>
    <xf numFmtId="0" fontId="35" fillId="0" borderId="0" xfId="0" applyFont="1" applyAlignment="1" applyProtection="1">
      <alignment horizontal="center" vertical="center"/>
      <protection hidden="1"/>
    </xf>
    <xf numFmtId="0" fontId="41" fillId="0" borderId="2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41" fillId="5" borderId="6" xfId="0" applyFont="1" applyFill="1" applyBorder="1" applyAlignment="1" applyProtection="1">
      <alignment horizontal="center" vertical="center"/>
      <protection hidden="1"/>
    </xf>
    <xf numFmtId="0" fontId="41" fillId="5" borderId="8" xfId="0" applyFont="1" applyFill="1" applyBorder="1" applyAlignment="1" applyProtection="1">
      <alignment horizontal="center" vertical="center"/>
      <protection hidden="1"/>
    </xf>
    <xf numFmtId="0" fontId="41" fillId="5" borderId="7" xfId="0" applyFont="1" applyFill="1" applyBorder="1" applyAlignment="1" applyProtection="1">
      <alignment horizontal="center" vertical="center"/>
      <protection hidden="1"/>
    </xf>
    <xf numFmtId="0" fontId="41" fillId="5" borderId="9" xfId="0" applyFont="1" applyFill="1" applyBorder="1" applyAlignment="1" applyProtection="1">
      <alignment horizontal="center" vertical="center"/>
      <protection hidden="1"/>
    </xf>
    <xf numFmtId="0" fontId="41" fillId="5" borderId="2" xfId="0" applyFont="1" applyFill="1" applyBorder="1" applyAlignment="1" applyProtection="1">
      <alignment horizontal="center" vertical="center"/>
      <protection hidden="1"/>
    </xf>
    <xf numFmtId="0" fontId="41" fillId="5" borderId="10" xfId="0" applyFont="1" applyFill="1" applyBorder="1" applyAlignment="1" applyProtection="1">
      <alignment horizontal="center" vertical="center"/>
      <protection hidden="1"/>
    </xf>
    <xf numFmtId="0" fontId="41" fillId="2" borderId="3" xfId="0" applyFont="1" applyFill="1" applyBorder="1" applyAlignment="1" applyProtection="1">
      <alignment horizontal="center" vertical="center"/>
      <protection hidden="1"/>
    </xf>
    <xf numFmtId="0" fontId="41" fillId="2" borderId="4" xfId="0" applyFont="1" applyFill="1" applyBorder="1" applyAlignment="1" applyProtection="1">
      <alignment horizontal="center" vertical="center"/>
      <protection hidden="1"/>
    </xf>
    <xf numFmtId="0" fontId="41" fillId="4" borderId="6" xfId="0" applyFont="1" applyFill="1" applyBorder="1" applyAlignment="1" applyProtection="1">
      <alignment horizontal="center" vertical="center"/>
      <protection hidden="1"/>
    </xf>
    <xf numFmtId="0" fontId="41" fillId="4" borderId="8" xfId="0" applyFont="1" applyFill="1" applyBorder="1" applyAlignment="1" applyProtection="1">
      <alignment horizontal="center" vertical="center"/>
      <protection hidden="1"/>
    </xf>
    <xf numFmtId="0" fontId="41" fillId="4" borderId="7" xfId="0" applyFont="1" applyFill="1" applyBorder="1" applyAlignment="1" applyProtection="1">
      <alignment horizontal="center" vertical="center"/>
      <protection hidden="1"/>
    </xf>
    <xf numFmtId="0" fontId="41" fillId="2" borderId="9" xfId="0" applyFont="1" applyFill="1" applyBorder="1" applyAlignment="1" applyProtection="1">
      <alignment horizontal="center" vertical="center"/>
      <protection hidden="1"/>
    </xf>
    <xf numFmtId="0" fontId="41" fillId="2" borderId="10" xfId="0" applyFont="1" applyFill="1" applyBorder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4" fontId="41" fillId="5" borderId="6" xfId="0" applyNumberFormat="1" applyFont="1" applyFill="1" applyBorder="1" applyAlignment="1" applyProtection="1">
      <alignment horizontal="center" vertical="center"/>
      <protection hidden="1"/>
    </xf>
    <xf numFmtId="164" fontId="41" fillId="5" borderId="7" xfId="0" applyNumberFormat="1" applyFont="1" applyFill="1" applyBorder="1" applyAlignment="1" applyProtection="1">
      <alignment horizontal="center" vertical="center"/>
      <protection hidden="1"/>
    </xf>
    <xf numFmtId="164" fontId="41" fillId="5" borderId="9" xfId="0" applyNumberFormat="1" applyFont="1" applyFill="1" applyBorder="1" applyAlignment="1" applyProtection="1">
      <alignment horizontal="center" vertical="center"/>
      <protection hidden="1"/>
    </xf>
    <xf numFmtId="164" fontId="41" fillId="5" borderId="10" xfId="0" applyNumberFormat="1" applyFont="1" applyFill="1" applyBorder="1" applyAlignment="1" applyProtection="1">
      <alignment horizontal="center" vertical="center"/>
      <protection hidden="1"/>
    </xf>
    <xf numFmtId="164" fontId="41" fillId="0" borderId="11" xfId="0" applyNumberFormat="1" applyFont="1" applyBorder="1" applyAlignment="1" applyProtection="1">
      <alignment horizontal="center" vertical="center"/>
      <protection hidden="1"/>
    </xf>
    <xf numFmtId="164" fontId="41" fillId="0" borderId="12" xfId="0" applyNumberFormat="1" applyFont="1" applyBorder="1" applyAlignment="1" applyProtection="1">
      <alignment horizontal="center" vertical="center"/>
      <protection hidden="1"/>
    </xf>
    <xf numFmtId="164" fontId="41" fillId="0" borderId="3" xfId="0" applyNumberFormat="1" applyFont="1" applyBorder="1" applyAlignment="1" applyProtection="1">
      <alignment horizontal="center" vertical="center"/>
      <protection hidden="1"/>
    </xf>
    <xf numFmtId="164" fontId="41" fillId="0" borderId="5" xfId="0" applyNumberFormat="1" applyFont="1" applyBorder="1" applyAlignment="1" applyProtection="1">
      <alignment horizontal="center" vertical="center"/>
      <protection hidden="1"/>
    </xf>
    <xf numFmtId="164" fontId="41" fillId="0" borderId="4" xfId="0" applyNumberFormat="1" applyFont="1" applyBorder="1" applyAlignment="1" applyProtection="1">
      <alignment horizontal="center" vertical="center"/>
      <protection hidden="1"/>
    </xf>
    <xf numFmtId="0" fontId="41" fillId="0" borderId="5" xfId="0" applyFont="1" applyBorder="1" applyAlignment="1" applyProtection="1">
      <alignment horizontal="center" vertical="center"/>
      <protection hidden="1"/>
    </xf>
    <xf numFmtId="0" fontId="41" fillId="0" borderId="4" xfId="0" applyFont="1" applyBorder="1" applyAlignment="1" applyProtection="1">
      <alignment horizontal="center" vertical="center"/>
      <protection hidden="1"/>
    </xf>
    <xf numFmtId="0" fontId="41" fillId="2" borderId="1" xfId="0" applyFont="1" applyFill="1" applyBorder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/>
      <protection hidden="1"/>
    </xf>
    <xf numFmtId="0" fontId="41" fillId="2" borderId="12" xfId="0" applyFont="1" applyFill="1" applyBorder="1" applyAlignment="1" applyProtection="1">
      <alignment horizontal="center" vertical="center"/>
      <protection hidden="1"/>
    </xf>
    <xf numFmtId="0" fontId="41" fillId="2" borderId="11" xfId="0" applyFont="1" applyFill="1" applyBorder="1" applyAlignment="1" applyProtection="1">
      <alignment horizontal="center" vertical="center"/>
      <protection hidden="1"/>
    </xf>
    <xf numFmtId="0" fontId="38" fillId="2" borderId="0" xfId="0" applyFont="1" applyFill="1" applyAlignment="1" applyProtection="1">
      <alignment horizontal="center" vertical="center" shrinkToFit="1"/>
      <protection hidden="1"/>
    </xf>
    <xf numFmtId="0" fontId="42" fillId="2" borderId="0" xfId="0" applyFont="1" applyFill="1" applyAlignment="1" applyProtection="1">
      <alignment horizontal="center" vertical="center" shrinkToFit="1"/>
      <protection hidden="1"/>
    </xf>
    <xf numFmtId="0" fontId="41" fillId="2" borderId="6" xfId="0" applyFont="1" applyFill="1" applyBorder="1" applyAlignment="1" applyProtection="1">
      <alignment horizontal="center" vertical="center"/>
      <protection hidden="1"/>
    </xf>
    <xf numFmtId="0" fontId="41" fillId="2" borderId="7" xfId="0" applyFont="1" applyFill="1" applyBorder="1" applyAlignment="1" applyProtection="1">
      <alignment horizontal="center" vertical="center"/>
      <protection hidden="1"/>
    </xf>
    <xf numFmtId="0" fontId="41" fillId="0" borderId="1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locked="0"/>
    </xf>
    <xf numFmtId="0" fontId="37" fillId="2" borderId="0" xfId="0" applyFont="1" applyFill="1" applyAlignment="1" applyProtection="1">
      <alignment horizontal="right" vertical="center"/>
      <protection hidden="1"/>
    </xf>
    <xf numFmtId="0" fontId="37" fillId="2" borderId="0" xfId="0" applyFont="1" applyFill="1" applyAlignment="1" applyProtection="1">
      <alignment horizontal="center" vertical="center" shrinkToFit="1"/>
      <protection hidden="1"/>
    </xf>
    <xf numFmtId="0" fontId="38" fillId="2" borderId="3" xfId="0" applyFont="1" applyFill="1" applyBorder="1" applyAlignment="1" applyProtection="1">
      <alignment horizontal="left" vertical="center" shrinkToFit="1"/>
      <protection locked="0" hidden="1"/>
    </xf>
    <xf numFmtId="0" fontId="38" fillId="2" borderId="5" xfId="0" applyFont="1" applyFill="1" applyBorder="1" applyAlignment="1" applyProtection="1">
      <alignment horizontal="left" vertical="center" shrinkToFit="1"/>
      <protection locked="0" hidden="1"/>
    </xf>
    <xf numFmtId="0" fontId="38" fillId="2" borderId="5" xfId="0" applyFont="1" applyFill="1" applyBorder="1" applyAlignment="1" applyProtection="1">
      <alignment horizontal="right" vertical="center" shrinkToFit="1"/>
      <protection locked="0" hidden="1"/>
    </xf>
    <xf numFmtId="0" fontId="38" fillId="2" borderId="4" xfId="0" applyFont="1" applyFill="1" applyBorder="1" applyAlignment="1" applyProtection="1">
      <alignment horizontal="right" vertical="center" shrinkToFit="1"/>
      <protection locked="0"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41" fillId="2" borderId="3" xfId="0" applyFont="1" applyFill="1" applyBorder="1" applyAlignment="1" applyProtection="1">
      <alignment horizontal="center" vertical="center" shrinkToFit="1"/>
      <protection locked="0" hidden="1"/>
    </xf>
    <xf numFmtId="0" fontId="41" fillId="2" borderId="4" xfId="0" applyFont="1" applyFill="1" applyBorder="1" applyAlignment="1" applyProtection="1">
      <alignment horizontal="center" vertical="center" shrinkToFit="1"/>
      <protection locked="0" hidden="1"/>
    </xf>
    <xf numFmtId="0" fontId="30" fillId="2" borderId="3" xfId="0" applyFont="1" applyFill="1" applyBorder="1" applyAlignment="1" applyProtection="1">
      <alignment horizontal="left" vertical="center" shrinkToFit="1"/>
      <protection locked="0" hidden="1"/>
    </xf>
    <xf numFmtId="0" fontId="30" fillId="2" borderId="5" xfId="0" applyFont="1" applyFill="1" applyBorder="1" applyAlignment="1" applyProtection="1">
      <alignment horizontal="left" vertical="center" shrinkToFit="1"/>
      <protection locked="0" hidden="1"/>
    </xf>
    <xf numFmtId="0" fontId="30" fillId="2" borderId="5" xfId="0" applyFont="1" applyFill="1" applyBorder="1" applyAlignment="1" applyProtection="1">
      <alignment horizontal="right" vertical="center" shrinkToFit="1"/>
      <protection locked="0" hidden="1"/>
    </xf>
    <xf numFmtId="0" fontId="30" fillId="2" borderId="4" xfId="0" applyFont="1" applyFill="1" applyBorder="1" applyAlignment="1" applyProtection="1">
      <alignment horizontal="right" vertical="center" shrinkToFit="1"/>
      <protection locked="0" hidden="1"/>
    </xf>
    <xf numFmtId="0" fontId="37" fillId="2" borderId="1" xfId="0" applyFont="1" applyFill="1" applyBorder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165" fontId="38" fillId="0" borderId="1" xfId="0" applyNumberFormat="1" applyFont="1" applyBorder="1" applyAlignment="1" applyProtection="1">
      <alignment horizontal="center" vertical="center"/>
      <protection hidden="1"/>
    </xf>
    <xf numFmtId="0" fontId="37" fillId="0" borderId="1" xfId="0" applyFont="1" applyBorder="1" applyAlignment="1" applyProtection="1">
      <alignment horizontal="center" vertical="center"/>
      <protection hidden="1"/>
    </xf>
    <xf numFmtId="0" fontId="41" fillId="2" borderId="16" xfId="0" applyFont="1" applyFill="1" applyBorder="1" applyAlignment="1" applyProtection="1">
      <alignment horizontal="center" vertical="center" shrinkToFit="1"/>
      <protection locked="0" hidden="1"/>
    </xf>
    <xf numFmtId="0" fontId="41" fillId="2" borderId="20" xfId="0" applyFont="1" applyFill="1" applyBorder="1" applyAlignment="1" applyProtection="1">
      <alignment horizontal="center" vertical="center" shrinkToFit="1"/>
      <protection locked="0" hidden="1"/>
    </xf>
    <xf numFmtId="0" fontId="41" fillId="2" borderId="14" xfId="0" applyFont="1" applyFill="1" applyBorder="1" applyAlignment="1" applyProtection="1">
      <alignment horizontal="center" vertical="center" shrinkToFit="1"/>
      <protection locked="0" hidden="1"/>
    </xf>
    <xf numFmtId="0" fontId="41" fillId="2" borderId="0" xfId="0" applyFont="1" applyFill="1" applyAlignment="1" applyProtection="1">
      <alignment horizontal="center" vertical="center" shrinkToFit="1"/>
      <protection locked="0" hidden="1"/>
    </xf>
    <xf numFmtId="0" fontId="38" fillId="2" borderId="13" xfId="0" applyFont="1" applyFill="1" applyBorder="1" applyAlignment="1" applyProtection="1">
      <alignment horizontal="center" vertical="center" shrinkToFit="1"/>
      <protection locked="0" hidden="1"/>
    </xf>
    <xf numFmtId="0" fontId="38" fillId="2" borderId="18" xfId="0" applyFont="1" applyFill="1" applyBorder="1" applyAlignment="1" applyProtection="1">
      <alignment horizontal="center" vertical="center" shrinkToFit="1"/>
      <protection locked="0" hidden="1"/>
    </xf>
    <xf numFmtId="0" fontId="38" fillId="2" borderId="17" xfId="0" applyFont="1" applyFill="1" applyBorder="1" applyAlignment="1" applyProtection="1">
      <alignment horizontal="center" vertical="center" shrinkToFit="1"/>
      <protection locked="0" hidden="1"/>
    </xf>
    <xf numFmtId="0" fontId="38" fillId="2" borderId="19" xfId="0" applyFont="1" applyFill="1" applyBorder="1" applyAlignment="1" applyProtection="1">
      <alignment horizontal="center" vertical="center" shrinkToFit="1"/>
      <protection locked="0" hidden="1"/>
    </xf>
    <xf numFmtId="0" fontId="41" fillId="2" borderId="5" xfId="0" applyFont="1" applyFill="1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center"/>
      <protection hidden="1"/>
    </xf>
    <xf numFmtId="0" fontId="38" fillId="0" borderId="3" xfId="0" applyFont="1" applyBorder="1" applyAlignment="1" applyProtection="1">
      <alignment horizontal="center" vertical="center"/>
      <protection hidden="1"/>
    </xf>
    <xf numFmtId="0" fontId="38" fillId="0" borderId="4" xfId="0" applyFont="1" applyBorder="1" applyAlignment="1" applyProtection="1">
      <alignment horizontal="center" vertical="center"/>
      <protection hidden="1"/>
    </xf>
    <xf numFmtId="0" fontId="37" fillId="0" borderId="1" xfId="0" applyFont="1" applyBorder="1" applyAlignment="1" applyProtection="1">
      <alignment horizontal="center"/>
      <protection hidden="1"/>
    </xf>
    <xf numFmtId="1" fontId="37" fillId="0" borderId="1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37" fillId="2" borderId="0" xfId="0" applyFont="1" applyFill="1" applyAlignment="1" applyProtection="1">
      <alignment horizontal="center" vertical="center"/>
      <protection locked="0"/>
    </xf>
    <xf numFmtId="0" fontId="37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 hidden="1"/>
    </xf>
    <xf numFmtId="0" fontId="37" fillId="2" borderId="3" xfId="0" applyFont="1" applyFill="1" applyBorder="1" applyAlignment="1" applyProtection="1">
      <alignment horizontal="center" vertical="center"/>
      <protection hidden="1"/>
    </xf>
    <xf numFmtId="0" fontId="37" fillId="2" borderId="5" xfId="0" applyFont="1" applyFill="1" applyBorder="1" applyAlignment="1" applyProtection="1">
      <alignment horizontal="center" vertical="center"/>
      <protection hidden="1"/>
    </xf>
    <xf numFmtId="0" fontId="37" fillId="2" borderId="4" xfId="0" applyFont="1" applyFill="1" applyBorder="1" applyAlignment="1" applyProtection="1">
      <alignment horizontal="center" vertical="center"/>
      <protection hidden="1"/>
    </xf>
    <xf numFmtId="164" fontId="37" fillId="0" borderId="3" xfId="1" applyNumberFormat="1" applyFont="1" applyBorder="1" applyAlignment="1" applyProtection="1">
      <alignment horizontal="center" vertical="center"/>
      <protection hidden="1"/>
    </xf>
    <xf numFmtId="164" fontId="37" fillId="0" borderId="4" xfId="1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locked="0"/>
    </xf>
    <xf numFmtId="164" fontId="38" fillId="0" borderId="3" xfId="1" applyNumberFormat="1" applyFont="1" applyBorder="1" applyAlignment="1" applyProtection="1">
      <alignment horizontal="center" vertical="center"/>
      <protection hidden="1"/>
    </xf>
    <xf numFmtId="164" fontId="38" fillId="0" borderId="4" xfId="1" applyNumberFormat="1" applyFont="1" applyBorder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center"/>
      <protection hidden="1"/>
    </xf>
    <xf numFmtId="0" fontId="37" fillId="0" borderId="3" xfId="0" applyFont="1" applyBorder="1" applyAlignment="1" applyProtection="1">
      <alignment horizontal="center" vertical="center"/>
      <protection hidden="1"/>
    </xf>
    <xf numFmtId="0" fontId="37" fillId="0" borderId="4" xfId="0" applyFont="1" applyBorder="1" applyAlignment="1" applyProtection="1">
      <alignment horizontal="center" vertical="center"/>
      <protection hidden="1"/>
    </xf>
    <xf numFmtId="165" fontId="37" fillId="0" borderId="1" xfId="0" applyNumberFormat="1" applyFont="1" applyBorder="1" applyAlignment="1" applyProtection="1">
      <alignment horizontal="center" vertical="center"/>
      <protection hidden="1"/>
    </xf>
    <xf numFmtId="0" fontId="37" fillId="6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0" fillId="6" borderId="0" xfId="0" applyFont="1" applyFill="1" applyProtection="1">
      <protection hidden="1"/>
    </xf>
    <xf numFmtId="0" fontId="48" fillId="6" borderId="0" xfId="0" applyFont="1" applyFill="1" applyAlignment="1" applyProtection="1">
      <alignment horizontal="center" vertical="center"/>
      <protection hidden="1"/>
    </xf>
    <xf numFmtId="0" fontId="31" fillId="6" borderId="0" xfId="0" applyFont="1" applyFill="1" applyAlignment="1" applyProtection="1">
      <alignment horizontal="center" vertical="center"/>
      <protection hidden="1"/>
    </xf>
  </cellXfs>
  <cellStyles count="3">
    <cellStyle name="Percent" xfId="1" builtinId="5"/>
    <cellStyle name="ارتباط تشعبي" xfId="2" builtinId="8"/>
    <cellStyle name="عادي" xfId="0" builtinId="0"/>
  </cellStyles>
  <dxfs count="60">
    <dxf>
      <font>
        <color theme="4" tint="-0.24994659260841701"/>
      </font>
    </dxf>
    <dxf>
      <font>
        <color rgb="FF00B050"/>
      </font>
    </dxf>
    <dxf>
      <font>
        <color theme="7" tint="-0.24994659260841701"/>
      </font>
    </dxf>
    <dxf>
      <font>
        <color rgb="FFC00000"/>
      </font>
    </dxf>
    <dxf>
      <font>
        <color rgb="FF00B050"/>
      </font>
    </dxf>
    <dxf>
      <font>
        <color rgb="FF0070C0"/>
      </font>
    </dxf>
    <dxf>
      <font>
        <color theme="4" tint="-0.24994659260841701"/>
      </font>
    </dxf>
    <dxf>
      <font>
        <color theme="7" tint="-0.24994659260841701"/>
      </font>
    </dxf>
    <dxf>
      <font>
        <color theme="5" tint="-0.24994659260841701"/>
      </font>
    </dxf>
    <dxf>
      <font>
        <color rgb="FFC00000"/>
      </font>
    </dxf>
    <dxf>
      <font>
        <color theme="4" tint="-0.24994659260841701"/>
      </font>
    </dxf>
    <dxf>
      <font>
        <color rgb="FF00B050"/>
      </font>
    </dxf>
    <dxf>
      <font>
        <color theme="7" tint="-0.24994659260841701"/>
      </font>
    </dxf>
    <dxf>
      <font>
        <color rgb="FFC00000"/>
      </font>
    </dxf>
    <dxf>
      <font>
        <color rgb="FF00B050"/>
      </font>
    </dxf>
    <dxf>
      <font>
        <color rgb="FF0070C0"/>
      </font>
    </dxf>
    <dxf>
      <font>
        <color theme="4" tint="-0.24994659260841701"/>
      </font>
    </dxf>
    <dxf>
      <font>
        <color theme="7" tint="-0.24994659260841701"/>
      </font>
    </dxf>
    <dxf>
      <font>
        <color theme="5" tint="-0.24994659260841701"/>
      </font>
    </dxf>
    <dxf>
      <font>
        <color rgb="FFC00000"/>
      </font>
    </dxf>
    <dxf>
      <font>
        <color theme="4" tint="-0.24994659260841701"/>
      </font>
    </dxf>
    <dxf>
      <font>
        <color rgb="FF00B050"/>
      </font>
    </dxf>
    <dxf>
      <font>
        <color theme="7" tint="-0.24994659260841701"/>
      </font>
    </dxf>
    <dxf>
      <font>
        <color rgb="FFC00000"/>
      </font>
    </dxf>
    <dxf>
      <font>
        <color rgb="FF00B050"/>
      </font>
    </dxf>
    <dxf>
      <font>
        <color rgb="FF0070C0"/>
      </font>
    </dxf>
    <dxf>
      <font>
        <color theme="4" tint="-0.24994659260841701"/>
      </font>
    </dxf>
    <dxf>
      <font>
        <color theme="7" tint="-0.24994659260841701"/>
      </font>
    </dxf>
    <dxf>
      <font>
        <color theme="5" tint="-0.24994659260841701"/>
      </font>
    </dxf>
    <dxf>
      <font>
        <color rgb="FFC00000"/>
      </font>
    </dxf>
    <dxf>
      <font>
        <color theme="4" tint="-0.24994659260841701"/>
      </font>
    </dxf>
    <dxf>
      <font>
        <color rgb="FF00B050"/>
      </font>
    </dxf>
    <dxf>
      <font>
        <color theme="7" tint="-0.24994659260841701"/>
      </font>
    </dxf>
    <dxf>
      <font>
        <color rgb="FFC00000"/>
      </font>
    </dxf>
    <dxf>
      <font>
        <color rgb="FF00B050"/>
      </font>
    </dxf>
    <dxf>
      <font>
        <color rgb="FF0070C0"/>
      </font>
    </dxf>
    <dxf>
      <font>
        <color theme="4" tint="-0.24994659260841701"/>
      </font>
    </dxf>
    <dxf>
      <font>
        <color theme="7" tint="-0.24994659260841701"/>
      </font>
    </dxf>
    <dxf>
      <font>
        <color theme="5" tint="-0.24994659260841701"/>
      </font>
    </dxf>
    <dxf>
      <font>
        <color rgb="FFC00000"/>
      </font>
    </dxf>
    <dxf>
      <font>
        <color theme="4" tint="-0.24994659260841701"/>
      </font>
    </dxf>
    <dxf>
      <font>
        <color rgb="FF00B050"/>
      </font>
    </dxf>
    <dxf>
      <font>
        <color theme="7" tint="-0.24994659260841701"/>
      </font>
    </dxf>
    <dxf>
      <font>
        <color rgb="FFC00000"/>
      </font>
    </dxf>
    <dxf>
      <font>
        <color rgb="FF00B050"/>
      </font>
    </dxf>
    <dxf>
      <font>
        <color rgb="FF0070C0"/>
      </font>
    </dxf>
    <dxf>
      <font>
        <color theme="4" tint="-0.24994659260841701"/>
      </font>
    </dxf>
    <dxf>
      <font>
        <color theme="7" tint="-0.24994659260841701"/>
      </font>
    </dxf>
    <dxf>
      <font>
        <color theme="5" tint="-0.24994659260841701"/>
      </font>
    </dxf>
    <dxf>
      <font>
        <color rgb="FFC00000"/>
      </font>
    </dxf>
    <dxf>
      <font>
        <color theme="4" tint="-0.24994659260841701"/>
      </font>
    </dxf>
    <dxf>
      <font>
        <color rgb="FF00B050"/>
      </font>
    </dxf>
    <dxf>
      <font>
        <color theme="7" tint="-0.24994659260841701"/>
      </font>
    </dxf>
    <dxf>
      <font>
        <color rgb="FFC00000"/>
      </font>
    </dxf>
    <dxf>
      <font>
        <color rgb="FF00B050"/>
      </font>
    </dxf>
    <dxf>
      <font>
        <color rgb="FF0070C0"/>
      </font>
    </dxf>
    <dxf>
      <font>
        <color theme="4" tint="-0.24994659260841701"/>
      </font>
    </dxf>
    <dxf>
      <font>
        <color theme="7" tint="-0.24994659260841701"/>
      </font>
    </dxf>
    <dxf>
      <font>
        <color theme="5" tint="-0.24994659260841701"/>
      </font>
    </dxf>
    <dxf>
      <font>
        <color rgb="FFC00000"/>
      </font>
    </dxf>
  </dxfs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 b="1"/>
              <a:t>نسبة التحصيل</a:t>
            </a:r>
            <a:r>
              <a:rPr lang="ar-SA" sz="1100" b="1" baseline="0"/>
              <a:t> الدراسي للفصول</a:t>
            </a:r>
            <a:endParaRPr lang="ar-SA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التحليل!$B$35:$B$40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التحليل!$C$35:$C$40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D2A6-4DC1-B199-295379053F9C}"/>
            </c:ext>
          </c:extLst>
        </c:ser>
        <c:ser>
          <c:idx val="1"/>
          <c:order val="1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التحليل!$B$35:$B$40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التحليل!$K$35:$K$40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A6-4DC1-B199-295379053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715248"/>
        <c:axId val="567715608"/>
      </c:barChart>
      <c:catAx>
        <c:axId val="5677152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67715608"/>
        <c:crosses val="autoZero"/>
        <c:auto val="1"/>
        <c:lblAlgn val="ctr"/>
        <c:lblOffset val="100"/>
        <c:noMultiLvlLbl val="0"/>
      </c:catAx>
      <c:valAx>
        <c:axId val="567715608"/>
        <c:scaling>
          <c:orientation val="minMax"/>
          <c:max val="1.5"/>
        </c:scaling>
        <c:delete val="1"/>
        <c:axPos val="r"/>
        <c:numFmt formatCode="General" sourceLinked="1"/>
        <c:majorTickMark val="none"/>
        <c:minorTickMark val="none"/>
        <c:tickLblPos val="nextTo"/>
        <c:crossAx val="56771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https://www.new-educ.com/%D8%B1%D8%A4%D9%8A%D8%A9-%D8%A7%D9%84%D9%85%D9%85%D9%84%D9%83%D8%A9-%D8%A7%D9%84%D8%B9%D8%B1%D8%A8%D9%8A%D8%A9-%D8%A7%D9%84%D8%B3%D8%B9%D9%88%D8%AF%D9%8A%D8%A9-2030" TargetMode="External"/><Relationship Id="rId1" Type="http://schemas.openxmlformats.org/officeDocument/2006/relationships/image" Target="../media/image3.jpe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259772</xdr:colOff>
      <xdr:row>0</xdr:row>
      <xdr:rowOff>0</xdr:rowOff>
    </xdr:from>
    <xdr:to>
      <xdr:col>9</xdr:col>
      <xdr:colOff>675410</xdr:colOff>
      <xdr:row>4</xdr:row>
      <xdr:rowOff>95249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86755297-50E5-4753-8CC2-2683A9B31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1201235476" y="0"/>
          <a:ext cx="1151661" cy="935181"/>
        </a:xfrm>
        <a:prstGeom prst="rect">
          <a:avLst/>
        </a:prstGeom>
      </xdr:spPr>
    </xdr:pic>
    <xdr:clientData/>
  </xdr:twoCellAnchor>
  <xdr:twoCellAnchor editAs="oneCell">
    <xdr:from>
      <xdr:col>0</xdr:col>
      <xdr:colOff>77931</xdr:colOff>
      <xdr:row>0</xdr:row>
      <xdr:rowOff>0</xdr:rowOff>
    </xdr:from>
    <xdr:to>
      <xdr:col>2</xdr:col>
      <xdr:colOff>1229590</xdr:colOff>
      <xdr:row>4</xdr:row>
      <xdr:rowOff>155863</xdr:rowOff>
    </xdr:to>
    <xdr:pic>
      <xdr:nvPicPr>
        <xdr:cNvPr id="9" name="صورة 8">
          <a:extLst>
            <a:ext uri="{FF2B5EF4-FFF2-40B4-BE49-F238E27FC236}">
              <a16:creationId xmlns:a16="http://schemas.microsoft.com/office/drawing/2014/main" id="{3E3EB1C2-DC0C-4F50-83D9-926C08BD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396296" y="0"/>
          <a:ext cx="1498023" cy="995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268432</xdr:colOff>
      <xdr:row>0</xdr:row>
      <xdr:rowOff>0</xdr:rowOff>
    </xdr:from>
    <xdr:to>
      <xdr:col>9</xdr:col>
      <xdr:colOff>684070</xdr:colOff>
      <xdr:row>4</xdr:row>
      <xdr:rowOff>95249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F6F77078-7B4D-4FE5-AE2D-8FACC202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1201391339" y="0"/>
          <a:ext cx="1151661" cy="93518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8660</xdr:rowOff>
    </xdr:from>
    <xdr:to>
      <xdr:col>2</xdr:col>
      <xdr:colOff>1238251</xdr:colOff>
      <xdr:row>4</xdr:row>
      <xdr:rowOff>164523</xdr:rowOff>
    </xdr:to>
    <xdr:pic>
      <xdr:nvPicPr>
        <xdr:cNvPr id="7" name="صورة 6">
          <a:extLst>
            <a:ext uri="{FF2B5EF4-FFF2-40B4-BE49-F238E27FC236}">
              <a16:creationId xmlns:a16="http://schemas.microsoft.com/office/drawing/2014/main" id="{48AD7A68-AEAB-4C64-B4D7-14E02503A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534840" y="8660"/>
          <a:ext cx="1498023" cy="995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259773</xdr:colOff>
      <xdr:row>0</xdr:row>
      <xdr:rowOff>0</xdr:rowOff>
    </xdr:from>
    <xdr:to>
      <xdr:col>9</xdr:col>
      <xdr:colOff>675411</xdr:colOff>
      <xdr:row>4</xdr:row>
      <xdr:rowOff>95249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6222B488-4F94-43AA-B8D7-6F16B4BB1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1201512566" y="0"/>
          <a:ext cx="1151661" cy="935181"/>
        </a:xfrm>
        <a:prstGeom prst="rect">
          <a:avLst/>
        </a:prstGeom>
      </xdr:spPr>
    </xdr:pic>
    <xdr:clientData/>
  </xdr:twoCellAnchor>
  <xdr:twoCellAnchor editAs="oneCell">
    <xdr:from>
      <xdr:col>0</xdr:col>
      <xdr:colOff>86590</xdr:colOff>
      <xdr:row>0</xdr:row>
      <xdr:rowOff>0</xdr:rowOff>
    </xdr:from>
    <xdr:to>
      <xdr:col>2</xdr:col>
      <xdr:colOff>1238249</xdr:colOff>
      <xdr:row>4</xdr:row>
      <xdr:rowOff>155863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6C7BF5C5-755E-4340-B06B-49E628E5C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664728" y="0"/>
          <a:ext cx="1498023" cy="995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268431</xdr:colOff>
      <xdr:row>0</xdr:row>
      <xdr:rowOff>0</xdr:rowOff>
    </xdr:from>
    <xdr:to>
      <xdr:col>9</xdr:col>
      <xdr:colOff>684069</xdr:colOff>
      <xdr:row>4</xdr:row>
      <xdr:rowOff>95249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68252783-80AD-48C7-B762-CDFEBBAF7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1201399999" y="0"/>
          <a:ext cx="1151661" cy="935181"/>
        </a:xfrm>
        <a:prstGeom prst="rect">
          <a:avLst/>
        </a:prstGeom>
      </xdr:spPr>
    </xdr:pic>
    <xdr:clientData/>
  </xdr:twoCellAnchor>
  <xdr:twoCellAnchor editAs="oneCell">
    <xdr:from>
      <xdr:col>1</xdr:col>
      <xdr:colOff>8660</xdr:colOff>
      <xdr:row>0</xdr:row>
      <xdr:rowOff>0</xdr:rowOff>
    </xdr:from>
    <xdr:to>
      <xdr:col>2</xdr:col>
      <xdr:colOff>1246910</xdr:colOff>
      <xdr:row>4</xdr:row>
      <xdr:rowOff>155863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4179E342-5CA0-4EAF-A90B-383F3BD02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534840" y="0"/>
          <a:ext cx="1498023" cy="9957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259772</xdr:colOff>
      <xdr:row>0</xdr:row>
      <xdr:rowOff>1</xdr:rowOff>
    </xdr:from>
    <xdr:to>
      <xdr:col>9</xdr:col>
      <xdr:colOff>675410</xdr:colOff>
      <xdr:row>4</xdr:row>
      <xdr:rowOff>95250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9919B9A-D1F6-4C95-94C7-5E3C9B51C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1201408658" y="1"/>
          <a:ext cx="1151661" cy="93518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0</xdr:rowOff>
    </xdr:from>
    <xdr:to>
      <xdr:col>2</xdr:col>
      <xdr:colOff>1238251</xdr:colOff>
      <xdr:row>4</xdr:row>
      <xdr:rowOff>155863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77706B6-0955-4FD4-A813-965A79E9E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560817" y="0"/>
          <a:ext cx="1498023" cy="9957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77931</xdr:colOff>
      <xdr:row>0</xdr:row>
      <xdr:rowOff>0</xdr:rowOff>
    </xdr:from>
    <xdr:to>
      <xdr:col>2</xdr:col>
      <xdr:colOff>1229590</xdr:colOff>
      <xdr:row>4</xdr:row>
      <xdr:rowOff>155863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512244CE-2447-4439-944B-473DB7333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569478" y="0"/>
          <a:ext cx="1498023" cy="995795"/>
        </a:xfrm>
        <a:prstGeom prst="rect">
          <a:avLst/>
        </a:prstGeom>
      </xdr:spPr>
    </xdr:pic>
    <xdr:clientData/>
  </xdr:twoCellAnchor>
  <xdr:twoCellAnchor editAs="oneCell">
    <xdr:from>
      <xdr:col>8</xdr:col>
      <xdr:colOff>259772</xdr:colOff>
      <xdr:row>0</xdr:row>
      <xdr:rowOff>1</xdr:rowOff>
    </xdr:from>
    <xdr:to>
      <xdr:col>9</xdr:col>
      <xdr:colOff>675410</xdr:colOff>
      <xdr:row>4</xdr:row>
      <xdr:rowOff>95250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9A730157-5FA3-4F3A-8E1D-EEF2622FE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201408658" y="1"/>
          <a:ext cx="1151661" cy="935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710045</xdr:colOff>
      <xdr:row>0</xdr:row>
      <xdr:rowOff>95250</xdr:rowOff>
    </xdr:from>
    <xdr:to>
      <xdr:col>11</xdr:col>
      <xdr:colOff>528205</xdr:colOff>
      <xdr:row>4</xdr:row>
      <xdr:rowOff>86591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4A9CF3C-E5BE-4013-8F4B-B16A0E243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1199633544" y="95250"/>
          <a:ext cx="1281547" cy="831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34636</xdr:rowOff>
    </xdr:from>
    <xdr:to>
      <xdr:col>4</xdr:col>
      <xdr:colOff>138545</xdr:colOff>
      <xdr:row>4</xdr:row>
      <xdr:rowOff>103908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233E16F-AEA9-40A7-B53A-D4489A71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4811682" y="34636"/>
          <a:ext cx="1671204" cy="90920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40</xdr:row>
      <xdr:rowOff>60613</xdr:rowOff>
    </xdr:from>
    <xdr:to>
      <xdr:col>9</xdr:col>
      <xdr:colOff>909203</xdr:colOff>
      <xdr:row>48</xdr:row>
      <xdr:rowOff>112567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3025A9FE-630A-483F-90F9-3FE1EBD1A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0ZMJrIZuhfQ?si=eikVd6XpLi_wrklP" TargetMode="External"/><Relationship Id="rId1" Type="http://schemas.openxmlformats.org/officeDocument/2006/relationships/hyperlink" Target="https://t.me/sufyanalsaaeid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7CCE-098C-410E-874D-4DAA9F401CFC}">
  <sheetPr codeName="ورقة1">
    <tabColor theme="1"/>
    <pageSetUpPr fitToPage="1"/>
  </sheetPr>
  <dimension ref="A1:U28"/>
  <sheetViews>
    <sheetView showGridLines="0" rightToLeft="1" tabSelected="1" zoomScaleNormal="100" workbookViewId="0">
      <selection activeCell="H8" sqref="H8"/>
    </sheetView>
  </sheetViews>
  <sheetFormatPr defaultRowHeight="14.25" x14ac:dyDescent="0.2"/>
  <cols>
    <col min="1" max="1" width="6.625" customWidth="1"/>
    <col min="2" max="2" width="29.25" customWidth="1"/>
    <col min="3" max="3" width="6.25" style="28" customWidth="1"/>
    <col min="4" max="4" width="15.25" customWidth="1"/>
    <col min="5" max="5" width="55.875" customWidth="1"/>
    <col min="6" max="6" width="6.625" customWidth="1"/>
    <col min="7" max="7" width="16.5" customWidth="1"/>
    <col min="8" max="8" width="24.875" style="28" customWidth="1"/>
    <col min="9" max="9" width="6.625" style="28" customWidth="1"/>
    <col min="10" max="10" width="28" style="28" customWidth="1"/>
    <col min="11" max="11" width="17.75" style="28" customWidth="1"/>
    <col min="12" max="13" width="9" style="28"/>
    <col min="14" max="14" width="11.125" style="28" customWidth="1"/>
    <col min="15" max="15" width="9" style="28"/>
    <col min="16" max="16" width="15.25" style="28" customWidth="1"/>
    <col min="17" max="17" width="56.25" style="28" customWidth="1"/>
    <col min="18" max="21" width="9" style="28"/>
  </cols>
  <sheetData>
    <row r="1" spans="1:17" s="28" customFormat="1" ht="37.5" customHeight="1" thickBot="1" x14ac:dyDescent="0.25">
      <c r="D1" s="138" t="s">
        <v>51</v>
      </c>
      <c r="E1" s="138"/>
    </row>
    <row r="2" spans="1:17" ht="12.95" customHeight="1" thickTop="1" thickBot="1" x14ac:dyDescent="0.25">
      <c r="A2" s="28"/>
      <c r="B2" s="135" t="s">
        <v>64</v>
      </c>
      <c r="D2" s="134" t="s">
        <v>52</v>
      </c>
      <c r="E2" s="134"/>
      <c r="F2" s="35"/>
      <c r="G2" s="134" t="s">
        <v>60</v>
      </c>
      <c r="H2" s="134"/>
    </row>
    <row r="3" spans="1:17" ht="12.95" customHeight="1" thickTop="1" thickBot="1" x14ac:dyDescent="0.25">
      <c r="A3" s="28"/>
      <c r="B3" s="135"/>
      <c r="D3" s="134"/>
      <c r="E3" s="134"/>
      <c r="F3" s="35"/>
      <c r="G3" s="134"/>
      <c r="H3" s="134"/>
    </row>
    <row r="4" spans="1:17" ht="12.95" customHeight="1" thickTop="1" thickBot="1" x14ac:dyDescent="0.25">
      <c r="A4" s="28"/>
      <c r="B4" s="135"/>
      <c r="D4" s="134"/>
      <c r="E4" s="134"/>
      <c r="F4" s="35"/>
      <c r="G4" s="134"/>
      <c r="H4" s="134"/>
    </row>
    <row r="5" spans="1:17" ht="12.95" customHeight="1" thickTop="1" thickBot="1" x14ac:dyDescent="0.25">
      <c r="A5" s="28"/>
      <c r="B5" s="135"/>
      <c r="D5" s="134"/>
      <c r="E5" s="134"/>
      <c r="F5" s="35"/>
      <c r="G5" s="134"/>
      <c r="H5" s="134"/>
    </row>
    <row r="6" spans="1:17" s="28" customFormat="1" ht="24" customHeight="1" thickTop="1" thickBot="1" x14ac:dyDescent="0.25">
      <c r="B6" s="127" t="s">
        <v>65</v>
      </c>
      <c r="D6" s="37" t="s">
        <v>56</v>
      </c>
      <c r="E6" s="132" t="s">
        <v>53</v>
      </c>
      <c r="F6" s="29"/>
      <c r="G6" s="129" t="s">
        <v>58</v>
      </c>
      <c r="H6" s="129" t="s">
        <v>59</v>
      </c>
      <c r="K6" s="231" t="s">
        <v>70</v>
      </c>
      <c r="L6" s="230" t="s">
        <v>81</v>
      </c>
      <c r="M6" s="230" t="s">
        <v>70</v>
      </c>
      <c r="N6" s="230" t="s">
        <v>128</v>
      </c>
      <c r="O6" s="230" t="s">
        <v>19</v>
      </c>
      <c r="P6" s="230" t="s">
        <v>99</v>
      </c>
      <c r="Q6" s="230" t="s">
        <v>21</v>
      </c>
    </row>
    <row r="7" spans="1:17" s="28" customFormat="1" ht="24" customHeight="1" thickTop="1" thickBot="1" x14ac:dyDescent="0.25">
      <c r="B7" s="128" t="s">
        <v>66</v>
      </c>
      <c r="D7" s="37" t="s">
        <v>55</v>
      </c>
      <c r="E7" s="132" t="s">
        <v>47</v>
      </c>
      <c r="F7" s="29"/>
      <c r="G7" s="39">
        <f>E13</f>
        <v>0</v>
      </c>
      <c r="H7" s="130"/>
      <c r="K7" s="231" t="s">
        <v>71</v>
      </c>
      <c r="L7" s="230" t="s">
        <v>82</v>
      </c>
      <c r="M7" s="230" t="s">
        <v>71</v>
      </c>
      <c r="N7" s="230" t="s">
        <v>118</v>
      </c>
      <c r="O7" s="230" t="s">
        <v>122</v>
      </c>
      <c r="P7" s="230" t="s">
        <v>100</v>
      </c>
      <c r="Q7" s="232"/>
    </row>
    <row r="8" spans="1:17" s="28" customFormat="1" ht="24" customHeight="1" thickTop="1" thickBot="1" x14ac:dyDescent="0.25">
      <c r="B8" s="136" t="s">
        <v>67</v>
      </c>
      <c r="D8" s="37" t="s">
        <v>54</v>
      </c>
      <c r="E8" s="132" t="s">
        <v>16</v>
      </c>
      <c r="F8" s="31"/>
      <c r="G8" s="39">
        <f>E14</f>
        <v>0</v>
      </c>
      <c r="H8" s="130"/>
      <c r="K8" s="231" t="s">
        <v>72</v>
      </c>
      <c r="L8" s="230" t="s">
        <v>83</v>
      </c>
      <c r="M8" s="230" t="s">
        <v>72</v>
      </c>
      <c r="N8" s="230" t="s">
        <v>119</v>
      </c>
      <c r="O8" s="230" t="s">
        <v>123</v>
      </c>
      <c r="P8" s="230" t="s">
        <v>101</v>
      </c>
      <c r="Q8" s="233" t="s">
        <v>49</v>
      </c>
    </row>
    <row r="9" spans="1:17" s="28" customFormat="1" ht="24" customHeight="1" thickTop="1" thickBot="1" x14ac:dyDescent="0.25">
      <c r="B9" s="137"/>
      <c r="D9" s="37" t="s">
        <v>35</v>
      </c>
      <c r="E9" s="132"/>
      <c r="F9" s="31"/>
      <c r="G9" s="30"/>
      <c r="H9" s="30"/>
      <c r="K9" s="231" t="s">
        <v>73</v>
      </c>
      <c r="L9" s="230" t="s">
        <v>84</v>
      </c>
      <c r="M9" s="232"/>
      <c r="N9" s="230" t="s">
        <v>120</v>
      </c>
      <c r="O9" s="230" t="s">
        <v>124</v>
      </c>
      <c r="P9" s="230" t="s">
        <v>102</v>
      </c>
      <c r="Q9" s="233" t="s">
        <v>115</v>
      </c>
    </row>
    <row r="10" spans="1:17" s="28" customFormat="1" ht="24" customHeight="1" thickTop="1" thickBot="1" x14ac:dyDescent="0.25">
      <c r="B10" s="133" t="s">
        <v>68</v>
      </c>
      <c r="D10" s="37" t="s">
        <v>34</v>
      </c>
      <c r="E10" s="132"/>
      <c r="F10" s="29"/>
      <c r="G10" s="134" t="s">
        <v>61</v>
      </c>
      <c r="H10" s="134"/>
      <c r="K10" s="231" t="s">
        <v>74</v>
      </c>
      <c r="L10" s="230" t="s">
        <v>85</v>
      </c>
      <c r="M10" s="232"/>
      <c r="N10" s="230" t="s">
        <v>121</v>
      </c>
      <c r="O10" s="230" t="s">
        <v>125</v>
      </c>
      <c r="P10" s="230" t="s">
        <v>103</v>
      </c>
      <c r="Q10" s="232"/>
    </row>
    <row r="11" spans="1:17" s="28" customFormat="1" ht="24" customHeight="1" thickTop="1" thickBot="1" x14ac:dyDescent="0.25">
      <c r="B11" s="137" t="s">
        <v>69</v>
      </c>
      <c r="D11" s="37" t="s">
        <v>116</v>
      </c>
      <c r="E11" s="132"/>
      <c r="F11" s="29"/>
      <c r="G11" s="134"/>
      <c r="H11" s="134"/>
      <c r="K11" s="231" t="s">
        <v>50</v>
      </c>
      <c r="L11" s="230" t="s">
        <v>86</v>
      </c>
      <c r="M11" s="232"/>
      <c r="N11" s="230"/>
      <c r="O11" s="230" t="s">
        <v>126</v>
      </c>
      <c r="P11" s="230" t="s">
        <v>104</v>
      </c>
      <c r="Q11" s="232"/>
    </row>
    <row r="12" spans="1:17" s="28" customFormat="1" ht="24" customHeight="1" thickTop="1" thickBot="1" x14ac:dyDescent="0.25">
      <c r="B12" s="137"/>
      <c r="D12" s="37" t="s">
        <v>57</v>
      </c>
      <c r="E12" s="132"/>
      <c r="F12" s="29"/>
      <c r="G12" s="39" t="s">
        <v>62</v>
      </c>
      <c r="H12" s="130" t="s">
        <v>48</v>
      </c>
      <c r="K12" s="231" t="s">
        <v>75</v>
      </c>
      <c r="L12" s="230" t="s">
        <v>87</v>
      </c>
      <c r="M12" s="232"/>
      <c r="N12" s="232"/>
      <c r="O12" s="230" t="s">
        <v>127</v>
      </c>
      <c r="P12" s="230" t="s">
        <v>105</v>
      </c>
      <c r="Q12" s="232"/>
    </row>
    <row r="13" spans="1:17" s="28" customFormat="1" ht="24" customHeight="1" thickTop="1" thickBot="1" x14ac:dyDescent="0.25">
      <c r="B13" s="133" t="s">
        <v>18</v>
      </c>
      <c r="D13" s="131" t="s">
        <v>43</v>
      </c>
      <c r="E13" s="36"/>
      <c r="F13" s="30"/>
      <c r="G13" s="39" t="s">
        <v>63</v>
      </c>
      <c r="H13" s="130" t="s">
        <v>114</v>
      </c>
      <c r="K13" s="231" t="s">
        <v>76</v>
      </c>
      <c r="L13" s="230" t="s">
        <v>88</v>
      </c>
      <c r="M13" s="232"/>
      <c r="N13" s="232"/>
      <c r="O13" s="232"/>
      <c r="P13" s="230" t="s">
        <v>106</v>
      </c>
      <c r="Q13" s="232"/>
    </row>
    <row r="14" spans="1:17" s="28" customFormat="1" ht="24" customHeight="1" thickTop="1" thickBot="1" x14ac:dyDescent="0.35">
      <c r="B14" s="38"/>
      <c r="D14" s="131" t="s">
        <v>44</v>
      </c>
      <c r="E14" s="36"/>
      <c r="F14" s="30"/>
      <c r="G14" s="34"/>
      <c r="H14" s="30"/>
      <c r="K14" s="231" t="s">
        <v>77</v>
      </c>
      <c r="L14" s="230" t="s">
        <v>89</v>
      </c>
      <c r="M14" s="232"/>
      <c r="N14" s="232"/>
      <c r="O14" s="232"/>
      <c r="P14" s="230" t="s">
        <v>107</v>
      </c>
      <c r="Q14" s="232"/>
    </row>
    <row r="15" spans="1:17" s="28" customFormat="1" ht="24" customHeight="1" thickTop="1" thickBot="1" x14ac:dyDescent="0.35">
      <c r="B15" s="38"/>
      <c r="D15" s="131" t="s">
        <v>113</v>
      </c>
      <c r="E15" s="40" t="s">
        <v>21</v>
      </c>
      <c r="F15" s="30"/>
      <c r="G15" s="34"/>
      <c r="H15" s="30"/>
      <c r="K15" s="231" t="s">
        <v>78</v>
      </c>
      <c r="L15" s="230" t="s">
        <v>90</v>
      </c>
      <c r="M15" s="232"/>
      <c r="N15" s="232"/>
      <c r="O15" s="232"/>
      <c r="P15" s="230" t="s">
        <v>108</v>
      </c>
      <c r="Q15" s="232"/>
    </row>
    <row r="16" spans="1:17" s="28" customFormat="1" ht="24" customHeight="1" thickTop="1" x14ac:dyDescent="0.2">
      <c r="D16" s="33"/>
      <c r="E16" s="33"/>
      <c r="F16" s="30"/>
      <c r="G16" s="34"/>
      <c r="H16" s="30"/>
      <c r="K16" s="234" t="s">
        <v>79</v>
      </c>
      <c r="L16" s="230" t="s">
        <v>91</v>
      </c>
      <c r="M16" s="232"/>
      <c r="N16" s="232"/>
      <c r="O16" s="232"/>
      <c r="P16" s="230" t="s">
        <v>109</v>
      </c>
      <c r="Q16" s="232"/>
    </row>
    <row r="17" spans="1:17" ht="21.95" customHeight="1" x14ac:dyDescent="0.2">
      <c r="A17" s="28"/>
      <c r="B17" s="28"/>
      <c r="D17" s="33"/>
      <c r="E17" s="33"/>
      <c r="F17" s="32"/>
      <c r="G17" s="33"/>
      <c r="H17" s="30"/>
      <c r="K17" s="234" t="s">
        <v>80</v>
      </c>
      <c r="L17" s="230" t="s">
        <v>92</v>
      </c>
      <c r="M17" s="232"/>
      <c r="N17" s="232"/>
      <c r="O17" s="232"/>
      <c r="P17" s="230" t="s">
        <v>110</v>
      </c>
      <c r="Q17" s="232"/>
    </row>
    <row r="18" spans="1:17" ht="21.95" customHeight="1" x14ac:dyDescent="0.2">
      <c r="A18" s="28"/>
      <c r="B18" s="28"/>
      <c r="D18" s="33"/>
      <c r="E18" s="33"/>
      <c r="F18" s="32"/>
      <c r="G18" s="33"/>
      <c r="H18" s="30"/>
      <c r="K18" s="232"/>
      <c r="L18" s="230" t="s">
        <v>93</v>
      </c>
      <c r="M18" s="232"/>
      <c r="N18" s="232"/>
      <c r="O18" s="232"/>
      <c r="P18" s="230" t="s">
        <v>111</v>
      </c>
      <c r="Q18" s="232"/>
    </row>
    <row r="19" spans="1:17" ht="21.95" customHeight="1" x14ac:dyDescent="0.2">
      <c r="A19" s="28"/>
      <c r="B19" s="28"/>
      <c r="D19" s="30"/>
      <c r="E19" s="30"/>
      <c r="F19" s="30"/>
      <c r="G19" s="30"/>
      <c r="H19" s="30"/>
      <c r="K19" s="232"/>
      <c r="L19" s="230" t="s">
        <v>94</v>
      </c>
      <c r="M19" s="232"/>
      <c r="N19" s="232"/>
      <c r="O19" s="232"/>
      <c r="P19" s="230" t="s">
        <v>112</v>
      </c>
      <c r="Q19" s="232"/>
    </row>
    <row r="20" spans="1:17" ht="20.100000000000001" customHeight="1" x14ac:dyDescent="0.2">
      <c r="A20" s="28"/>
      <c r="B20" s="28"/>
      <c r="D20" s="30"/>
      <c r="E20" s="30"/>
      <c r="F20" s="30"/>
      <c r="G20" s="30"/>
      <c r="H20" s="30"/>
      <c r="K20" s="232"/>
      <c r="L20" s="230" t="s">
        <v>95</v>
      </c>
      <c r="M20" s="232"/>
      <c r="N20" s="232"/>
      <c r="O20" s="232"/>
      <c r="P20" s="232"/>
      <c r="Q20" s="232"/>
    </row>
    <row r="21" spans="1:17" ht="20.100000000000001" customHeight="1" x14ac:dyDescent="0.2">
      <c r="A21" s="28"/>
      <c r="B21" s="28"/>
      <c r="D21" s="139"/>
      <c r="E21" s="139"/>
      <c r="F21" s="139"/>
      <c r="G21" s="30"/>
      <c r="H21" s="30"/>
      <c r="K21" s="232"/>
      <c r="L21" s="230" t="s">
        <v>96</v>
      </c>
      <c r="M21" s="232"/>
      <c r="N21" s="232"/>
      <c r="O21" s="232"/>
      <c r="P21" s="232"/>
      <c r="Q21" s="232"/>
    </row>
    <row r="22" spans="1:17" ht="20.100000000000001" customHeight="1" x14ac:dyDescent="0.2">
      <c r="A22" s="28"/>
      <c r="B22" s="28"/>
      <c r="D22" s="139"/>
      <c r="E22" s="139"/>
      <c r="F22" s="139"/>
      <c r="G22" s="30"/>
      <c r="H22" s="30"/>
      <c r="K22" s="232"/>
      <c r="L22" s="230" t="s">
        <v>97</v>
      </c>
      <c r="M22" s="232"/>
      <c r="N22" s="232"/>
      <c r="O22" s="232"/>
      <c r="P22" s="232"/>
      <c r="Q22" s="232"/>
    </row>
    <row r="23" spans="1:17" ht="20.100000000000001" customHeight="1" x14ac:dyDescent="0.2">
      <c r="D23" s="139"/>
      <c r="E23" s="139"/>
      <c r="F23" s="139"/>
      <c r="G23" s="30"/>
      <c r="H23" s="30"/>
      <c r="K23" s="232"/>
      <c r="L23" s="230" t="s">
        <v>98</v>
      </c>
      <c r="M23" s="232"/>
      <c r="N23" s="232"/>
      <c r="O23" s="232"/>
      <c r="P23" s="232"/>
      <c r="Q23" s="232"/>
    </row>
    <row r="24" spans="1:17" ht="20.100000000000001" customHeight="1" x14ac:dyDescent="0.2">
      <c r="D24" s="139"/>
      <c r="E24" s="139"/>
      <c r="F24" s="139"/>
      <c r="G24" s="30"/>
      <c r="H24" s="30"/>
      <c r="K24" s="232"/>
      <c r="L24" s="232"/>
      <c r="M24" s="232"/>
      <c r="N24" s="232"/>
      <c r="O24" s="232"/>
      <c r="P24" s="232"/>
      <c r="Q24" s="232"/>
    </row>
    <row r="25" spans="1:17" x14ac:dyDescent="0.2">
      <c r="D25" s="30"/>
      <c r="E25" s="30"/>
      <c r="F25" s="30"/>
      <c r="G25" s="30"/>
      <c r="H25" s="30"/>
    </row>
    <row r="26" spans="1:17" x14ac:dyDescent="0.2">
      <c r="D26" s="30"/>
      <c r="E26" s="30"/>
      <c r="F26" s="30"/>
      <c r="G26" s="30"/>
      <c r="H26" s="30"/>
    </row>
    <row r="27" spans="1:17" x14ac:dyDescent="0.2">
      <c r="D27" s="30"/>
      <c r="E27" s="30"/>
      <c r="F27" s="30"/>
      <c r="G27" s="30"/>
      <c r="H27" s="30"/>
    </row>
    <row r="28" spans="1:17" x14ac:dyDescent="0.2">
      <c r="D28" s="30"/>
      <c r="E28" s="30"/>
      <c r="F28" s="30"/>
      <c r="G28" s="30"/>
      <c r="H28" s="30"/>
    </row>
  </sheetData>
  <sheetProtection algorithmName="SHA-512" hashValue="dXLcgMEILLDq/dDm+s6lnnCkrFco+ntcDR0gJgfdDGws/NQhS8r0AXKKYPBWD+7P6RnhgLAE8L2JtlwY/Evl1w==" saltValue="f5VNFw7gWJIsYC+44I2l9Q==" spinCount="100000" sheet="1" formatCells="0" formatColumns="0" formatRows="0" insertColumns="0" insertRows="0" deleteColumns="0" deleteRows="0" selectLockedCells="1" pivotTables="0"/>
  <mergeCells count="8">
    <mergeCell ref="D1:E1"/>
    <mergeCell ref="G2:H5"/>
    <mergeCell ref="D21:F24"/>
    <mergeCell ref="D2:E5"/>
    <mergeCell ref="G10:H11"/>
    <mergeCell ref="B2:B5"/>
    <mergeCell ref="B8:B9"/>
    <mergeCell ref="B11:B12"/>
  </mergeCells>
  <dataValidations count="6">
    <dataValidation type="list" allowBlank="1" showInputMessage="1" showErrorMessage="1" sqref="E9" xr:uid="{569206C4-CE12-45D3-9FF6-642A398C1C92}">
      <formula1>$K$6:$K$17</formula1>
    </dataValidation>
    <dataValidation type="list" allowBlank="1" showInputMessage="1" showErrorMessage="1" sqref="E11" xr:uid="{951515B8-6EAA-40C2-9827-3D2FEA903B08}">
      <formula1>$L$6:$L$23</formula1>
    </dataValidation>
    <dataValidation type="list" allowBlank="1" showInputMessage="1" showErrorMessage="1" sqref="E12" xr:uid="{6FD14F59-70A0-4C42-BCAD-EF11B7E51150}">
      <formula1>$M$6:$M$8</formula1>
    </dataValidation>
    <dataValidation type="list" allowBlank="1" showInputMessage="1" showErrorMessage="1" sqref="E13" xr:uid="{1E3BA214-C289-48E2-9830-97B1DD75159C}">
      <formula1>$N$6:$N$10</formula1>
    </dataValidation>
    <dataValidation type="list" allowBlank="1" showInputMessage="1" showErrorMessage="1" sqref="E14" xr:uid="{9618AF77-CB4D-47A8-93C1-AAB6DF43124D}">
      <formula1>$O$6:$O$12</formula1>
    </dataValidation>
    <dataValidation type="list" allowBlank="1" showInputMessage="1" showErrorMessage="1" sqref="E10" xr:uid="{C276FA1A-4260-4F8B-BC3A-8FE15555FEE9}">
      <formula1>$P$6:$P$19</formula1>
    </dataValidation>
  </dataValidations>
  <hyperlinks>
    <hyperlink ref="B10" r:id="rId1" xr:uid="{E15CCA81-38C0-4C4F-90E1-59EA90B25395}"/>
    <hyperlink ref="B13" r:id="rId2" xr:uid="{D0AA3B84-8011-484B-A0F9-5103DA833A71}"/>
  </hyperlinks>
  <pageMargins left="0.70866141732283472" right="0.70866141732283472" top="0.74803149606299213" bottom="0.74803149606299213" header="0.31496062992125984" footer="0.31496062992125984"/>
  <pageSetup paperSize="9" scale="96" fitToWidth="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00FE-FFBD-4184-87F7-007985ECD1EA}">
  <sheetPr codeName="ورقة2">
    <tabColor rgb="FFFF0000"/>
  </sheetPr>
  <dimension ref="B1:P52"/>
  <sheetViews>
    <sheetView showGridLines="0" rightToLeft="1" zoomScale="110" zoomScaleNormal="110" workbookViewId="0">
      <selection activeCell="C9" sqref="C9"/>
    </sheetView>
  </sheetViews>
  <sheetFormatPr defaultRowHeight="14.25" x14ac:dyDescent="0.2"/>
  <cols>
    <col min="1" max="1" width="1.125" customWidth="1"/>
    <col min="2" max="2" width="3.375" customWidth="1"/>
    <col min="3" max="3" width="19.125" customWidth="1"/>
    <col min="4" max="4" width="9.625" customWidth="1"/>
    <col min="5" max="5" width="9" customWidth="1"/>
    <col min="6" max="6" width="9.625" customWidth="1"/>
    <col min="7" max="7" width="9" customWidth="1"/>
    <col min="9" max="10" width="9.625" customWidth="1"/>
    <col min="11" max="11" width="3.625" customWidth="1"/>
    <col min="12" max="12" width="25.875" customWidth="1"/>
    <col min="13" max="16" width="10.625" customWidth="1"/>
  </cols>
  <sheetData>
    <row r="1" spans="2:16" s="1" customFormat="1" ht="14.25" customHeight="1" x14ac:dyDescent="0.2">
      <c r="B1" s="7"/>
      <c r="C1" s="7"/>
      <c r="D1" s="158" t="s">
        <v>1</v>
      </c>
      <c r="E1" s="158"/>
      <c r="F1" s="158"/>
      <c r="G1" s="158"/>
      <c r="H1" s="158"/>
      <c r="I1" s="7"/>
      <c r="J1" s="7"/>
      <c r="L1" s="48"/>
      <c r="M1" s="48"/>
    </row>
    <row r="2" spans="2:16" s="1" customFormat="1" ht="18" customHeight="1" x14ac:dyDescent="0.2">
      <c r="B2" s="7"/>
      <c r="C2" s="7"/>
      <c r="D2" s="158" t="s">
        <v>0</v>
      </c>
      <c r="E2" s="158"/>
      <c r="F2" s="158"/>
      <c r="G2" s="158"/>
      <c r="H2" s="158"/>
      <c r="I2" s="7"/>
      <c r="J2" s="7"/>
      <c r="L2" s="50"/>
      <c r="M2" s="49"/>
    </row>
    <row r="3" spans="2:16" s="1" customFormat="1" ht="18" customHeight="1" x14ac:dyDescent="0.2">
      <c r="B3" s="7"/>
      <c r="C3" s="7"/>
      <c r="D3" s="158" t="str">
        <f>'القائمة الرئيسية'!E6</f>
        <v>الإدارة العامة للتعليم بمنطقة المدينة المنورة</v>
      </c>
      <c r="E3" s="158"/>
      <c r="F3" s="158"/>
      <c r="G3" s="158"/>
      <c r="H3" s="158"/>
      <c r="I3" s="7"/>
      <c r="J3" s="7"/>
      <c r="L3" s="50"/>
      <c r="M3" s="49"/>
    </row>
    <row r="4" spans="2:16" s="1" customFormat="1" ht="16.5" customHeight="1" x14ac:dyDescent="0.2">
      <c r="B4" s="7"/>
      <c r="C4" s="7"/>
      <c r="D4" s="158" t="str">
        <f>'القائمة الرئيسية'!E7</f>
        <v>مكتب تعليم العوالي</v>
      </c>
      <c r="E4" s="158"/>
      <c r="F4" s="158"/>
      <c r="G4" s="158"/>
      <c r="H4" s="158"/>
      <c r="I4" s="7"/>
      <c r="J4" s="7"/>
      <c r="K4" s="2"/>
      <c r="L4" s="50"/>
      <c r="M4" s="41"/>
    </row>
    <row r="5" spans="2:16" s="1" customFormat="1" ht="16.5" customHeight="1" x14ac:dyDescent="0.2">
      <c r="B5" s="7"/>
      <c r="C5" s="7"/>
      <c r="D5" s="158" t="str">
        <f>'القائمة الرئيسية'!E8</f>
        <v>مدرسة الفيصلية الابتدائية</v>
      </c>
      <c r="E5" s="158"/>
      <c r="F5" s="158"/>
      <c r="G5" s="158"/>
      <c r="H5" s="158"/>
      <c r="I5" s="7"/>
      <c r="J5" s="7"/>
      <c r="K5" s="2"/>
      <c r="L5" s="50"/>
      <c r="M5" s="41"/>
    </row>
    <row r="6" spans="2:16" s="1" customFormat="1" ht="19.5" customHeight="1" x14ac:dyDescent="0.2">
      <c r="B6" s="62"/>
      <c r="C6" s="142" t="str">
        <f>'القائمة الرئيسية'!D11&amp;'القائمة الرئيسية'!E11</f>
        <v>العام الدراسي:</v>
      </c>
      <c r="D6" s="142"/>
      <c r="E6" s="142"/>
      <c r="F6" s="142" t="str">
        <f>'القائمة الرئيسية'!D12&amp;'القائمة الرئيسية'!E12</f>
        <v>الفصل الدراسي:</v>
      </c>
      <c r="G6" s="142"/>
      <c r="H6" s="142"/>
      <c r="I6" s="142"/>
      <c r="J6" s="142"/>
      <c r="L6" s="50"/>
      <c r="M6" s="41"/>
    </row>
    <row r="7" spans="2:16" s="1" customFormat="1" ht="18" customHeight="1" x14ac:dyDescent="0.2">
      <c r="B7" s="175" t="str">
        <f>'القائمة الرئيسية'!E15</f>
        <v>كشف متابعة الاختبارات القبلية والبعدية لتهيئة الطلاب لاختبار نافس 2024</v>
      </c>
      <c r="C7" s="175"/>
      <c r="D7" s="175"/>
      <c r="E7" s="175"/>
      <c r="F7" s="175"/>
      <c r="G7" s="176" t="str">
        <f>'القائمة الرئيسية'!D10&amp;'القائمة الرئيسية'!E10</f>
        <v>المادة:</v>
      </c>
      <c r="H7" s="176"/>
      <c r="I7" s="175" t="str">
        <f>'القائمة الرئيسية'!D9&amp;'القائمة الرئيسية'!E9&amp;1</f>
        <v>الصف:1</v>
      </c>
      <c r="J7" s="175"/>
      <c r="K7" s="4"/>
      <c r="L7" s="50"/>
      <c r="M7" s="119">
        <f>'القائمة الرئيسية'!H7</f>
        <v>0</v>
      </c>
      <c r="N7" s="120"/>
      <c r="O7" s="43">
        <f>'القائمة الرئيسية'!H8</f>
        <v>0</v>
      </c>
      <c r="P7" s="120"/>
    </row>
    <row r="8" spans="2:16" s="1" customFormat="1" ht="9" customHeight="1" x14ac:dyDescent="0.2">
      <c r="B8" s="141"/>
      <c r="C8" s="141"/>
      <c r="D8" s="141"/>
      <c r="E8" s="141"/>
      <c r="F8" s="141"/>
      <c r="G8" s="141"/>
      <c r="H8" s="141"/>
      <c r="I8" s="141"/>
      <c r="J8" s="141"/>
      <c r="K8" s="2"/>
      <c r="L8" s="42"/>
      <c r="M8" s="49"/>
      <c r="N8" s="120"/>
      <c r="O8" s="120"/>
      <c r="P8" s="120"/>
    </row>
    <row r="9" spans="2:16" s="1" customFormat="1" ht="15" customHeight="1" x14ac:dyDescent="0.2">
      <c r="B9" s="55" t="s">
        <v>6</v>
      </c>
      <c r="C9" s="64" t="s">
        <v>49</v>
      </c>
      <c r="D9" s="65">
        <f>'القائمة الرئيسية'!G7</f>
        <v>0</v>
      </c>
      <c r="E9" s="55" t="s">
        <v>5</v>
      </c>
      <c r="F9" s="65">
        <f>'القائمة الرئيسية'!G8</f>
        <v>0</v>
      </c>
      <c r="G9" s="66" t="s">
        <v>5</v>
      </c>
      <c r="H9" s="143" t="s">
        <v>40</v>
      </c>
      <c r="I9" s="144"/>
      <c r="J9" s="145"/>
      <c r="L9" s="50"/>
      <c r="M9" s="140">
        <f>'القائمة الرئيسية'!G7</f>
        <v>0</v>
      </c>
      <c r="N9" s="140"/>
      <c r="O9" s="140">
        <f>'القائمة الرئيسية'!G8</f>
        <v>0</v>
      </c>
      <c r="P9" s="140"/>
    </row>
    <row r="10" spans="2:16" s="1" customFormat="1" ht="14.45" customHeight="1" x14ac:dyDescent="0.2">
      <c r="B10" s="55">
        <f>ROW()-9</f>
        <v>1</v>
      </c>
      <c r="C10" s="58"/>
      <c r="D10" s="60"/>
      <c r="E10" s="57" t="e">
        <f>IF(M10&gt;=90,"ممتاز",IF(M10&gt;=80,"جيد جداً",IF(M10&gt;=70,"جيد",IF(M10&gt;=50,"مقبول",IF(M10&gt;=0.25,"ضعيف","غائب")))))</f>
        <v>#DIV/0!</v>
      </c>
      <c r="F10" s="60"/>
      <c r="G10" s="59" t="e">
        <f>IF(O10&gt;=90,"ممتاز",IF(O10&gt;=80,"جيد جداً",IF(O10&gt;=70,"جيد",IF(O10&gt;=50,"مقبول",IF(O10&gt;=0.25,"ضعيف","غائب")))))</f>
        <v>#DIV/0!</v>
      </c>
      <c r="H10" s="146">
        <f>D9</f>
        <v>0</v>
      </c>
      <c r="I10" s="147"/>
      <c r="J10" s="148"/>
      <c r="L10" s="50"/>
      <c r="M10" s="122" t="e">
        <f>D10*100/N10</f>
        <v>#DIV/0!</v>
      </c>
      <c r="N10" s="123">
        <f>M7</f>
        <v>0</v>
      </c>
      <c r="O10" s="121" t="e">
        <f>F10*100/P10</f>
        <v>#DIV/0!</v>
      </c>
      <c r="P10" s="121">
        <f>O7</f>
        <v>0</v>
      </c>
    </row>
    <row r="11" spans="2:16" s="1" customFormat="1" ht="14.45" customHeight="1" x14ac:dyDescent="0.2">
      <c r="B11" s="55">
        <f t="shared" ref="B11:B49" si="0">ROW()-9</f>
        <v>2</v>
      </c>
      <c r="C11" s="58"/>
      <c r="D11" s="60"/>
      <c r="E11" s="57" t="e">
        <f t="shared" ref="E11:E49" si="1">IF(M11&gt;=90,"ممتاز",IF(M11&gt;=80,"جيد جداً",IF(M11&gt;=70,"جيد",IF(M11&gt;=50,"مقبول",IF(M11&gt;=0.25,"ضعيف","غائب")))))</f>
        <v>#DIV/0!</v>
      </c>
      <c r="F11" s="60"/>
      <c r="G11" s="59" t="e">
        <f t="shared" ref="G11:G49" si="2">IF(O11&gt;=90,"ممتاز",IF(O11&gt;=80,"جيد جداً",IF(O11&gt;=70,"جيد",IF(O11&gt;=50,"مقبول",IF(O11&gt;=0.25,"ضعيف","غائب")))))</f>
        <v>#DIV/0!</v>
      </c>
      <c r="H11" s="173" t="s">
        <v>46</v>
      </c>
      <c r="I11" s="173"/>
      <c r="J11" s="67">
        <f>COUNTA(D10:D49)</f>
        <v>0</v>
      </c>
      <c r="K11" s="9"/>
      <c r="L11" s="43"/>
      <c r="M11" s="122" t="e">
        <f t="shared" ref="M11:M49" si="3">D11*100/N11</f>
        <v>#DIV/0!</v>
      </c>
      <c r="N11" s="123">
        <f>M7</f>
        <v>0</v>
      </c>
      <c r="O11" s="121" t="e">
        <f t="shared" ref="O11:O49" si="4">F11*100/P11</f>
        <v>#DIV/0!</v>
      </c>
      <c r="P11" s="121">
        <f>O7</f>
        <v>0</v>
      </c>
    </row>
    <row r="12" spans="2:16" s="1" customFormat="1" ht="14.45" customHeight="1" x14ac:dyDescent="0.2">
      <c r="B12" s="55">
        <f t="shared" si="0"/>
        <v>3</v>
      </c>
      <c r="C12" s="58"/>
      <c r="D12" s="60"/>
      <c r="E12" s="57" t="e">
        <f t="shared" si="1"/>
        <v>#DIV/0!</v>
      </c>
      <c r="F12" s="60"/>
      <c r="G12" s="59" t="e">
        <f t="shared" si="2"/>
        <v>#DIV/0!</v>
      </c>
      <c r="H12" s="170" t="s">
        <v>7</v>
      </c>
      <c r="I12" s="170"/>
      <c r="J12" s="65">
        <f>SUM(D10:D49)</f>
        <v>0</v>
      </c>
      <c r="L12" s="44"/>
      <c r="M12" s="122" t="e">
        <f t="shared" si="3"/>
        <v>#DIV/0!</v>
      </c>
      <c r="N12" s="123">
        <f>M7</f>
        <v>0</v>
      </c>
      <c r="O12" s="121" t="e">
        <f t="shared" si="4"/>
        <v>#DIV/0!</v>
      </c>
      <c r="P12" s="121">
        <f>O7</f>
        <v>0</v>
      </c>
    </row>
    <row r="13" spans="2:16" s="1" customFormat="1" ht="14.45" customHeight="1" x14ac:dyDescent="0.2">
      <c r="B13" s="55">
        <f t="shared" si="0"/>
        <v>4</v>
      </c>
      <c r="C13" s="58"/>
      <c r="D13" s="60"/>
      <c r="E13" s="57" t="e">
        <f t="shared" si="1"/>
        <v>#DIV/0!</v>
      </c>
      <c r="F13" s="60"/>
      <c r="G13" s="59" t="e">
        <f t="shared" si="2"/>
        <v>#DIV/0!</v>
      </c>
      <c r="H13" s="170" t="s">
        <v>2</v>
      </c>
      <c r="I13" s="170"/>
      <c r="J13" s="65">
        <f>MAX(D10:D49)</f>
        <v>0</v>
      </c>
      <c r="K13" s="9"/>
      <c r="L13" s="43"/>
      <c r="M13" s="122" t="e">
        <f t="shared" si="3"/>
        <v>#DIV/0!</v>
      </c>
      <c r="N13" s="123">
        <f>M7</f>
        <v>0</v>
      </c>
      <c r="O13" s="121" t="e">
        <f t="shared" si="4"/>
        <v>#DIV/0!</v>
      </c>
      <c r="P13" s="121">
        <f>O7</f>
        <v>0</v>
      </c>
    </row>
    <row r="14" spans="2:16" s="1" customFormat="1" ht="14.45" customHeight="1" x14ac:dyDescent="0.2">
      <c r="B14" s="55">
        <f t="shared" si="0"/>
        <v>5</v>
      </c>
      <c r="C14" s="58"/>
      <c r="D14" s="60"/>
      <c r="E14" s="57" t="e">
        <f t="shared" si="1"/>
        <v>#DIV/0!</v>
      </c>
      <c r="F14" s="60"/>
      <c r="G14" s="59" t="e">
        <f t="shared" si="2"/>
        <v>#DIV/0!</v>
      </c>
      <c r="H14" s="170" t="s">
        <v>3</v>
      </c>
      <c r="I14" s="170"/>
      <c r="J14" s="65">
        <f>MIN(D10:D49)</f>
        <v>0</v>
      </c>
      <c r="L14" s="45"/>
      <c r="M14" s="122" t="e">
        <f t="shared" si="3"/>
        <v>#DIV/0!</v>
      </c>
      <c r="N14" s="123">
        <f>M7</f>
        <v>0</v>
      </c>
      <c r="O14" s="121" t="e">
        <f t="shared" si="4"/>
        <v>#DIV/0!</v>
      </c>
      <c r="P14" s="121">
        <f>O7</f>
        <v>0</v>
      </c>
    </row>
    <row r="15" spans="2:16" s="1" customFormat="1" ht="14.45" customHeight="1" x14ac:dyDescent="0.2">
      <c r="B15" s="55">
        <f t="shared" si="0"/>
        <v>6</v>
      </c>
      <c r="C15" s="58"/>
      <c r="D15" s="60"/>
      <c r="E15" s="57" t="e">
        <f t="shared" si="1"/>
        <v>#DIV/0!</v>
      </c>
      <c r="F15" s="60"/>
      <c r="G15" s="59" t="e">
        <f t="shared" si="2"/>
        <v>#DIV/0!</v>
      </c>
      <c r="H15" s="170" t="s">
        <v>4</v>
      </c>
      <c r="I15" s="170"/>
      <c r="J15" s="68" t="e">
        <f>AVERAGE(D10:D49)</f>
        <v>#DIV/0!</v>
      </c>
      <c r="K15" s="9"/>
      <c r="L15" s="43"/>
      <c r="M15" s="122" t="e">
        <f t="shared" si="3"/>
        <v>#DIV/0!</v>
      </c>
      <c r="N15" s="123">
        <f>M7</f>
        <v>0</v>
      </c>
      <c r="O15" s="121" t="e">
        <f t="shared" si="4"/>
        <v>#DIV/0!</v>
      </c>
      <c r="P15" s="121">
        <f>O7</f>
        <v>0</v>
      </c>
    </row>
    <row r="16" spans="2:16" s="1" customFormat="1" ht="14.45" customHeight="1" x14ac:dyDescent="0.2">
      <c r="B16" s="55">
        <f t="shared" si="0"/>
        <v>7</v>
      </c>
      <c r="C16" s="58"/>
      <c r="D16" s="60"/>
      <c r="E16" s="57" t="e">
        <f t="shared" si="1"/>
        <v>#DIV/0!</v>
      </c>
      <c r="F16" s="60"/>
      <c r="G16" s="59" t="e">
        <f t="shared" si="2"/>
        <v>#DIV/0!</v>
      </c>
      <c r="H16" s="174" t="s">
        <v>11</v>
      </c>
      <c r="I16" s="174"/>
      <c r="J16" s="69" t="e">
        <f>J12/J11/M7</f>
        <v>#DIV/0!</v>
      </c>
      <c r="K16" s="2"/>
      <c r="L16" s="44"/>
      <c r="M16" s="122" t="e">
        <f t="shared" si="3"/>
        <v>#DIV/0!</v>
      </c>
      <c r="N16" s="123">
        <f>M7</f>
        <v>0</v>
      </c>
      <c r="O16" s="121" t="e">
        <f t="shared" si="4"/>
        <v>#DIV/0!</v>
      </c>
      <c r="P16" s="121">
        <f>O7</f>
        <v>0</v>
      </c>
    </row>
    <row r="17" spans="2:16" s="1" customFormat="1" ht="14.45" customHeight="1" x14ac:dyDescent="0.2">
      <c r="B17" s="55">
        <f t="shared" si="0"/>
        <v>8</v>
      </c>
      <c r="C17" s="58"/>
      <c r="D17" s="60"/>
      <c r="E17" s="57" t="e">
        <f t="shared" si="1"/>
        <v>#DIV/0!</v>
      </c>
      <c r="F17" s="60"/>
      <c r="G17" s="59" t="e">
        <f t="shared" si="2"/>
        <v>#DIV/0!</v>
      </c>
      <c r="H17" s="143" t="s">
        <v>41</v>
      </c>
      <c r="I17" s="144"/>
      <c r="J17" s="145"/>
      <c r="K17" s="9"/>
      <c r="L17" s="43"/>
      <c r="M17" s="122" t="e">
        <f t="shared" si="3"/>
        <v>#DIV/0!</v>
      </c>
      <c r="N17" s="123">
        <f>M7</f>
        <v>0</v>
      </c>
      <c r="O17" s="121" t="e">
        <f t="shared" si="4"/>
        <v>#DIV/0!</v>
      </c>
      <c r="P17" s="121">
        <f>O7</f>
        <v>0</v>
      </c>
    </row>
    <row r="18" spans="2:16" s="1" customFormat="1" ht="14.45" customHeight="1" x14ac:dyDescent="0.2">
      <c r="B18" s="55">
        <f t="shared" si="0"/>
        <v>9</v>
      </c>
      <c r="C18" s="58"/>
      <c r="D18" s="60"/>
      <c r="E18" s="57" t="e">
        <f t="shared" si="1"/>
        <v>#DIV/0!</v>
      </c>
      <c r="F18" s="60"/>
      <c r="G18" s="59" t="e">
        <f t="shared" si="2"/>
        <v>#DIV/0!</v>
      </c>
      <c r="H18" s="146">
        <f>D9</f>
        <v>0</v>
      </c>
      <c r="I18" s="147"/>
      <c r="J18" s="148"/>
      <c r="L18" s="51"/>
      <c r="M18" s="122" t="e">
        <f t="shared" si="3"/>
        <v>#DIV/0!</v>
      </c>
      <c r="N18" s="123">
        <f>M7</f>
        <v>0</v>
      </c>
      <c r="O18" s="121" t="e">
        <f t="shared" si="4"/>
        <v>#DIV/0!</v>
      </c>
      <c r="P18" s="121">
        <f>O7</f>
        <v>0</v>
      </c>
    </row>
    <row r="19" spans="2:16" s="1" customFormat="1" ht="14.45" customHeight="1" x14ac:dyDescent="0.2">
      <c r="B19" s="55">
        <f t="shared" si="0"/>
        <v>10</v>
      </c>
      <c r="C19" s="58"/>
      <c r="D19" s="60"/>
      <c r="E19" s="57" t="e">
        <f t="shared" si="1"/>
        <v>#DIV/0!</v>
      </c>
      <c r="F19" s="60"/>
      <c r="G19" s="59" t="e">
        <f t="shared" si="2"/>
        <v>#DIV/0!</v>
      </c>
      <c r="H19" s="173" t="s">
        <v>8</v>
      </c>
      <c r="I19" s="173"/>
      <c r="J19" s="70">
        <f>COUNTIF(E10:E49,"ممتاز")</f>
        <v>0</v>
      </c>
      <c r="K19" s="9"/>
      <c r="L19" s="43"/>
      <c r="M19" s="122" t="e">
        <f t="shared" si="3"/>
        <v>#DIV/0!</v>
      </c>
      <c r="N19" s="123">
        <f>M7</f>
        <v>0</v>
      </c>
      <c r="O19" s="121" t="e">
        <f t="shared" si="4"/>
        <v>#DIV/0!</v>
      </c>
      <c r="P19" s="121">
        <f>O7</f>
        <v>0</v>
      </c>
    </row>
    <row r="20" spans="2:16" s="1" customFormat="1" ht="14.45" customHeight="1" x14ac:dyDescent="0.25">
      <c r="B20" s="55">
        <f t="shared" si="0"/>
        <v>11</v>
      </c>
      <c r="C20" s="58"/>
      <c r="D20" s="60"/>
      <c r="E20" s="57" t="e">
        <f t="shared" si="1"/>
        <v>#DIV/0!</v>
      </c>
      <c r="F20" s="60"/>
      <c r="G20" s="59" t="e">
        <f t="shared" si="2"/>
        <v>#DIV/0!</v>
      </c>
      <c r="H20" s="170" t="s">
        <v>13</v>
      </c>
      <c r="I20" s="170"/>
      <c r="J20" s="65">
        <f>COUNTIF(E10:E49,"جيد جداً")</f>
        <v>0</v>
      </c>
      <c r="L20" s="46"/>
      <c r="M20" s="122" t="e">
        <f t="shared" si="3"/>
        <v>#DIV/0!</v>
      </c>
      <c r="N20" s="123">
        <f>M7</f>
        <v>0</v>
      </c>
      <c r="O20" s="121" t="e">
        <f t="shared" si="4"/>
        <v>#DIV/0!</v>
      </c>
      <c r="P20" s="121">
        <f>O7</f>
        <v>0</v>
      </c>
    </row>
    <row r="21" spans="2:16" s="1" customFormat="1" ht="14.45" customHeight="1" x14ac:dyDescent="0.25">
      <c r="B21" s="55">
        <f t="shared" si="0"/>
        <v>12</v>
      </c>
      <c r="C21" s="58"/>
      <c r="D21" s="60"/>
      <c r="E21" s="57" t="e">
        <f t="shared" si="1"/>
        <v>#DIV/0!</v>
      </c>
      <c r="F21" s="60"/>
      <c r="G21" s="59" t="e">
        <f t="shared" si="2"/>
        <v>#DIV/0!</v>
      </c>
      <c r="H21" s="149" t="s">
        <v>14</v>
      </c>
      <c r="I21" s="150"/>
      <c r="J21" s="65">
        <f>COUNTIF(E10:E49,"جيد")</f>
        <v>0</v>
      </c>
      <c r="L21" s="46"/>
      <c r="M21" s="122" t="e">
        <f t="shared" si="3"/>
        <v>#DIV/0!</v>
      </c>
      <c r="N21" s="123">
        <f>M7</f>
        <v>0</v>
      </c>
      <c r="O21" s="121" t="e">
        <f t="shared" si="4"/>
        <v>#DIV/0!</v>
      </c>
      <c r="P21" s="121">
        <f>O7</f>
        <v>0</v>
      </c>
    </row>
    <row r="22" spans="2:16" s="1" customFormat="1" ht="14.45" customHeight="1" x14ac:dyDescent="0.2">
      <c r="B22" s="55">
        <f t="shared" si="0"/>
        <v>13</v>
      </c>
      <c r="C22" s="58"/>
      <c r="D22" s="60"/>
      <c r="E22" s="57" t="e">
        <f t="shared" si="1"/>
        <v>#DIV/0!</v>
      </c>
      <c r="F22" s="60"/>
      <c r="G22" s="59" t="e">
        <f t="shared" si="2"/>
        <v>#DIV/0!</v>
      </c>
      <c r="H22" s="149" t="s">
        <v>22</v>
      </c>
      <c r="I22" s="150"/>
      <c r="J22" s="65">
        <f>COUNTIF(E10:E49,"مقبول")</f>
        <v>0</v>
      </c>
      <c r="L22" s="47"/>
      <c r="M22" s="122" t="e">
        <f t="shared" si="3"/>
        <v>#DIV/0!</v>
      </c>
      <c r="N22" s="123">
        <f>M7</f>
        <v>0</v>
      </c>
      <c r="O22" s="121" t="e">
        <f t="shared" si="4"/>
        <v>#DIV/0!</v>
      </c>
      <c r="P22" s="121">
        <f>O7</f>
        <v>0</v>
      </c>
    </row>
    <row r="23" spans="2:16" s="1" customFormat="1" ht="14.45" customHeight="1" x14ac:dyDescent="0.2">
      <c r="B23" s="55">
        <f t="shared" si="0"/>
        <v>14</v>
      </c>
      <c r="C23" s="58"/>
      <c r="D23" s="60"/>
      <c r="E23" s="57" t="e">
        <f t="shared" si="1"/>
        <v>#DIV/0!</v>
      </c>
      <c r="F23" s="60"/>
      <c r="G23" s="59" t="e">
        <f t="shared" si="2"/>
        <v>#DIV/0!</v>
      </c>
      <c r="H23" s="149" t="s">
        <v>9</v>
      </c>
      <c r="I23" s="150"/>
      <c r="J23" s="65">
        <f>COUNTIF(E10:E49,"ضعيف")</f>
        <v>0</v>
      </c>
      <c r="L23" s="47"/>
      <c r="M23" s="122" t="e">
        <f t="shared" si="3"/>
        <v>#DIV/0!</v>
      </c>
      <c r="N23" s="123">
        <f>M7</f>
        <v>0</v>
      </c>
      <c r="O23" s="121" t="e">
        <f t="shared" si="4"/>
        <v>#DIV/0!</v>
      </c>
      <c r="P23" s="121">
        <f>O7</f>
        <v>0</v>
      </c>
    </row>
    <row r="24" spans="2:16" s="1" customFormat="1" ht="14.45" customHeight="1" x14ac:dyDescent="0.2">
      <c r="B24" s="55">
        <f t="shared" si="0"/>
        <v>15</v>
      </c>
      <c r="C24" s="58"/>
      <c r="D24" s="60"/>
      <c r="E24" s="57" t="e">
        <f t="shared" si="1"/>
        <v>#DIV/0!</v>
      </c>
      <c r="F24" s="60"/>
      <c r="G24" s="59" t="e">
        <f t="shared" si="2"/>
        <v>#DIV/0!</v>
      </c>
      <c r="H24" s="149" t="s">
        <v>17</v>
      </c>
      <c r="I24" s="150"/>
      <c r="J24" s="65">
        <f>COUNTIF(E10:E49,"غائب")</f>
        <v>0</v>
      </c>
      <c r="L24" s="47"/>
      <c r="M24" s="122" t="e">
        <f t="shared" si="3"/>
        <v>#DIV/0!</v>
      </c>
      <c r="N24" s="123">
        <f>M7</f>
        <v>0</v>
      </c>
      <c r="O24" s="121" t="e">
        <f t="shared" si="4"/>
        <v>#DIV/0!</v>
      </c>
      <c r="P24" s="121">
        <f>O7</f>
        <v>0</v>
      </c>
    </row>
    <row r="25" spans="2:16" s="1" customFormat="1" ht="14.45" customHeight="1" x14ac:dyDescent="0.2">
      <c r="B25" s="55">
        <f t="shared" si="0"/>
        <v>16</v>
      </c>
      <c r="C25" s="58"/>
      <c r="D25" s="60"/>
      <c r="E25" s="57" t="e">
        <f t="shared" si="1"/>
        <v>#DIV/0!</v>
      </c>
      <c r="F25" s="60"/>
      <c r="G25" s="59" t="e">
        <f t="shared" si="2"/>
        <v>#DIV/0!</v>
      </c>
      <c r="H25" s="151"/>
      <c r="I25" s="152"/>
      <c r="J25" s="153"/>
      <c r="M25" s="122" t="e">
        <f t="shared" si="3"/>
        <v>#DIV/0!</v>
      </c>
      <c r="N25" s="123">
        <f>M7</f>
        <v>0</v>
      </c>
      <c r="O25" s="121" t="e">
        <f t="shared" si="4"/>
        <v>#DIV/0!</v>
      </c>
      <c r="P25" s="121">
        <f>O7</f>
        <v>0</v>
      </c>
    </row>
    <row r="26" spans="2:16" s="1" customFormat="1" ht="14.45" customHeight="1" x14ac:dyDescent="0.2">
      <c r="B26" s="55">
        <f t="shared" si="0"/>
        <v>17</v>
      </c>
      <c r="C26" s="58"/>
      <c r="D26" s="60"/>
      <c r="E26" s="57" t="e">
        <f t="shared" si="1"/>
        <v>#DIV/0!</v>
      </c>
      <c r="F26" s="60"/>
      <c r="G26" s="59" t="e">
        <f t="shared" si="2"/>
        <v>#DIV/0!</v>
      </c>
      <c r="H26" s="143" t="s">
        <v>40</v>
      </c>
      <c r="I26" s="144"/>
      <c r="J26" s="145"/>
      <c r="M26" s="122" t="e">
        <f t="shared" si="3"/>
        <v>#DIV/0!</v>
      </c>
      <c r="N26" s="123">
        <f>M7</f>
        <v>0</v>
      </c>
      <c r="O26" s="121" t="e">
        <f t="shared" si="4"/>
        <v>#DIV/0!</v>
      </c>
      <c r="P26" s="121">
        <f>O7</f>
        <v>0</v>
      </c>
    </row>
    <row r="27" spans="2:16" s="1" customFormat="1" ht="14.45" customHeight="1" x14ac:dyDescent="0.2">
      <c r="B27" s="55">
        <f t="shared" si="0"/>
        <v>18</v>
      </c>
      <c r="C27" s="58"/>
      <c r="D27" s="60"/>
      <c r="E27" s="57" t="e">
        <f t="shared" si="1"/>
        <v>#DIV/0!</v>
      </c>
      <c r="F27" s="60"/>
      <c r="G27" s="59" t="e">
        <f t="shared" si="2"/>
        <v>#DIV/0!</v>
      </c>
      <c r="H27" s="146">
        <f>F9</f>
        <v>0</v>
      </c>
      <c r="I27" s="147"/>
      <c r="J27" s="148"/>
      <c r="M27" s="122" t="e">
        <f t="shared" si="3"/>
        <v>#DIV/0!</v>
      </c>
      <c r="N27" s="123">
        <f>M7</f>
        <v>0</v>
      </c>
      <c r="O27" s="121" t="e">
        <f t="shared" si="4"/>
        <v>#DIV/0!</v>
      </c>
      <c r="P27" s="121">
        <f>O7</f>
        <v>0</v>
      </c>
    </row>
    <row r="28" spans="2:16" s="1" customFormat="1" ht="14.45" customHeight="1" x14ac:dyDescent="0.2">
      <c r="B28" s="55">
        <f t="shared" si="0"/>
        <v>19</v>
      </c>
      <c r="C28" s="58"/>
      <c r="D28" s="60"/>
      <c r="E28" s="57" t="e">
        <f t="shared" si="1"/>
        <v>#DIV/0!</v>
      </c>
      <c r="F28" s="60"/>
      <c r="G28" s="59" t="e">
        <f t="shared" si="2"/>
        <v>#DIV/0!</v>
      </c>
      <c r="H28" s="154" t="s">
        <v>46</v>
      </c>
      <c r="I28" s="155"/>
      <c r="J28" s="67">
        <f>COUNTA(F10:F49)</f>
        <v>0</v>
      </c>
      <c r="M28" s="122" t="e">
        <f t="shared" si="3"/>
        <v>#DIV/0!</v>
      </c>
      <c r="N28" s="123">
        <f>M7</f>
        <v>0</v>
      </c>
      <c r="O28" s="121" t="e">
        <f t="shared" si="4"/>
        <v>#DIV/0!</v>
      </c>
      <c r="P28" s="121">
        <f>O7</f>
        <v>0</v>
      </c>
    </row>
    <row r="29" spans="2:16" s="1" customFormat="1" ht="14.45" customHeight="1" x14ac:dyDescent="0.2">
      <c r="B29" s="55">
        <f t="shared" si="0"/>
        <v>20</v>
      </c>
      <c r="C29" s="58"/>
      <c r="D29" s="60"/>
      <c r="E29" s="57" t="e">
        <f t="shared" si="1"/>
        <v>#DIV/0!</v>
      </c>
      <c r="F29" s="60"/>
      <c r="G29" s="59" t="e">
        <f t="shared" si="2"/>
        <v>#DIV/0!</v>
      </c>
      <c r="H29" s="149" t="s">
        <v>7</v>
      </c>
      <c r="I29" s="150"/>
      <c r="J29" s="65">
        <f>SUM(F10:F49)</f>
        <v>0</v>
      </c>
      <c r="M29" s="122" t="e">
        <f t="shared" si="3"/>
        <v>#DIV/0!</v>
      </c>
      <c r="N29" s="123">
        <f>M7</f>
        <v>0</v>
      </c>
      <c r="O29" s="121" t="e">
        <f t="shared" si="4"/>
        <v>#DIV/0!</v>
      </c>
      <c r="P29" s="121">
        <f>O7</f>
        <v>0</v>
      </c>
    </row>
    <row r="30" spans="2:16" s="1" customFormat="1" ht="14.45" customHeight="1" x14ac:dyDescent="0.2">
      <c r="B30" s="55">
        <f t="shared" si="0"/>
        <v>21</v>
      </c>
      <c r="C30" s="58"/>
      <c r="D30" s="60"/>
      <c r="E30" s="57" t="e">
        <f t="shared" si="1"/>
        <v>#DIV/0!</v>
      </c>
      <c r="F30" s="60"/>
      <c r="G30" s="59" t="e">
        <f t="shared" si="2"/>
        <v>#DIV/0!</v>
      </c>
      <c r="H30" s="149" t="s">
        <v>2</v>
      </c>
      <c r="I30" s="150"/>
      <c r="J30" s="65">
        <f>MAX(F10:F49)</f>
        <v>0</v>
      </c>
      <c r="M30" s="122" t="e">
        <f t="shared" si="3"/>
        <v>#DIV/0!</v>
      </c>
      <c r="N30" s="123">
        <f>M7</f>
        <v>0</v>
      </c>
      <c r="O30" s="121" t="e">
        <f t="shared" si="4"/>
        <v>#DIV/0!</v>
      </c>
      <c r="P30" s="121">
        <f>O7</f>
        <v>0</v>
      </c>
    </row>
    <row r="31" spans="2:16" s="1" customFormat="1" ht="14.45" customHeight="1" x14ac:dyDescent="0.2">
      <c r="B31" s="55">
        <f t="shared" si="0"/>
        <v>22</v>
      </c>
      <c r="C31" s="58"/>
      <c r="D31" s="60"/>
      <c r="E31" s="57" t="e">
        <f t="shared" si="1"/>
        <v>#DIV/0!</v>
      </c>
      <c r="F31" s="60"/>
      <c r="G31" s="59" t="e">
        <f t="shared" si="2"/>
        <v>#DIV/0!</v>
      </c>
      <c r="H31" s="149" t="s">
        <v>3</v>
      </c>
      <c r="I31" s="150"/>
      <c r="J31" s="65">
        <f>MIN(F10:F49)</f>
        <v>0</v>
      </c>
      <c r="M31" s="122" t="e">
        <f t="shared" si="3"/>
        <v>#DIV/0!</v>
      </c>
      <c r="N31" s="123">
        <f>M7</f>
        <v>0</v>
      </c>
      <c r="O31" s="121" t="e">
        <f t="shared" si="4"/>
        <v>#DIV/0!</v>
      </c>
      <c r="P31" s="121">
        <f>O7</f>
        <v>0</v>
      </c>
    </row>
    <row r="32" spans="2:16" s="1" customFormat="1" ht="14.45" customHeight="1" x14ac:dyDescent="0.2">
      <c r="B32" s="55">
        <f t="shared" si="0"/>
        <v>23</v>
      </c>
      <c r="C32" s="58"/>
      <c r="D32" s="60"/>
      <c r="E32" s="57" t="e">
        <f t="shared" si="1"/>
        <v>#DIV/0!</v>
      </c>
      <c r="F32" s="60"/>
      <c r="G32" s="59" t="e">
        <f t="shared" si="2"/>
        <v>#DIV/0!</v>
      </c>
      <c r="H32" s="149" t="s">
        <v>4</v>
      </c>
      <c r="I32" s="150"/>
      <c r="J32" s="68" t="e">
        <f>AVERAGE(F10:F49)</f>
        <v>#DIV/0!</v>
      </c>
      <c r="M32" s="122" t="e">
        <f t="shared" si="3"/>
        <v>#DIV/0!</v>
      </c>
      <c r="N32" s="123">
        <f>M7</f>
        <v>0</v>
      </c>
      <c r="O32" s="121" t="e">
        <f t="shared" si="4"/>
        <v>#DIV/0!</v>
      </c>
      <c r="P32" s="121">
        <f>O7</f>
        <v>0</v>
      </c>
    </row>
    <row r="33" spans="2:16" s="1" customFormat="1" ht="14.45" customHeight="1" x14ac:dyDescent="0.2">
      <c r="B33" s="55">
        <f t="shared" si="0"/>
        <v>24</v>
      </c>
      <c r="C33" s="58"/>
      <c r="D33" s="60"/>
      <c r="E33" s="57" t="e">
        <f t="shared" si="1"/>
        <v>#DIV/0!</v>
      </c>
      <c r="F33" s="60"/>
      <c r="G33" s="59" t="e">
        <f t="shared" si="2"/>
        <v>#DIV/0!</v>
      </c>
      <c r="H33" s="170" t="s">
        <v>11</v>
      </c>
      <c r="I33" s="170"/>
      <c r="J33" s="71" t="e">
        <f>J29/J28/O7</f>
        <v>#DIV/0!</v>
      </c>
      <c r="M33" s="122" t="e">
        <f t="shared" si="3"/>
        <v>#DIV/0!</v>
      </c>
      <c r="N33" s="123">
        <f>M7</f>
        <v>0</v>
      </c>
      <c r="O33" s="121" t="e">
        <f t="shared" si="4"/>
        <v>#DIV/0!</v>
      </c>
      <c r="P33" s="121">
        <f>O7</f>
        <v>0</v>
      </c>
    </row>
    <row r="34" spans="2:16" s="1" customFormat="1" ht="14.45" customHeight="1" x14ac:dyDescent="0.2">
      <c r="B34" s="55">
        <f t="shared" si="0"/>
        <v>25</v>
      </c>
      <c r="C34" s="58"/>
      <c r="D34" s="60"/>
      <c r="E34" s="57" t="e">
        <f t="shared" si="1"/>
        <v>#DIV/0!</v>
      </c>
      <c r="F34" s="60"/>
      <c r="G34" s="59" t="e">
        <f t="shared" si="2"/>
        <v>#DIV/0!</v>
      </c>
      <c r="H34" s="143" t="s">
        <v>41</v>
      </c>
      <c r="I34" s="144"/>
      <c r="J34" s="145"/>
      <c r="M34" s="122" t="e">
        <f t="shared" si="3"/>
        <v>#DIV/0!</v>
      </c>
      <c r="N34" s="123">
        <f>M7</f>
        <v>0</v>
      </c>
      <c r="O34" s="121" t="e">
        <f t="shared" si="4"/>
        <v>#DIV/0!</v>
      </c>
      <c r="P34" s="121">
        <f>O7</f>
        <v>0</v>
      </c>
    </row>
    <row r="35" spans="2:16" s="1" customFormat="1" ht="14.45" customHeight="1" x14ac:dyDescent="0.2">
      <c r="B35" s="55">
        <f t="shared" si="0"/>
        <v>26</v>
      </c>
      <c r="C35" s="58"/>
      <c r="D35" s="60"/>
      <c r="E35" s="57" t="e">
        <f t="shared" si="1"/>
        <v>#DIV/0!</v>
      </c>
      <c r="F35" s="60"/>
      <c r="G35" s="59" t="e">
        <f t="shared" si="2"/>
        <v>#DIV/0!</v>
      </c>
      <c r="H35" s="146">
        <f>F9</f>
        <v>0</v>
      </c>
      <c r="I35" s="147"/>
      <c r="J35" s="148"/>
      <c r="M35" s="122" t="e">
        <f t="shared" si="3"/>
        <v>#DIV/0!</v>
      </c>
      <c r="N35" s="123">
        <f>M7</f>
        <v>0</v>
      </c>
      <c r="O35" s="121" t="e">
        <f t="shared" si="4"/>
        <v>#DIV/0!</v>
      </c>
      <c r="P35" s="121">
        <f>O7</f>
        <v>0</v>
      </c>
    </row>
    <row r="36" spans="2:16" s="1" customFormat="1" ht="14.45" customHeight="1" x14ac:dyDescent="0.2">
      <c r="B36" s="55">
        <f t="shared" si="0"/>
        <v>27</v>
      </c>
      <c r="C36" s="58"/>
      <c r="D36" s="60"/>
      <c r="E36" s="57" t="e">
        <f t="shared" si="1"/>
        <v>#DIV/0!</v>
      </c>
      <c r="F36" s="60"/>
      <c r="G36" s="59" t="e">
        <f t="shared" si="2"/>
        <v>#DIV/0!</v>
      </c>
      <c r="H36" s="170" t="s">
        <v>8</v>
      </c>
      <c r="I36" s="170"/>
      <c r="J36" s="65">
        <f>COUNTIF(G10:G49,"ممتاز")</f>
        <v>0</v>
      </c>
      <c r="M36" s="122" t="e">
        <f t="shared" si="3"/>
        <v>#DIV/0!</v>
      </c>
      <c r="N36" s="123">
        <f>M7</f>
        <v>0</v>
      </c>
      <c r="O36" s="121" t="e">
        <f t="shared" si="4"/>
        <v>#DIV/0!</v>
      </c>
      <c r="P36" s="121">
        <f>O7</f>
        <v>0</v>
      </c>
    </row>
    <row r="37" spans="2:16" s="1" customFormat="1" ht="14.45" customHeight="1" x14ac:dyDescent="0.2">
      <c r="B37" s="55">
        <f t="shared" si="0"/>
        <v>28</v>
      </c>
      <c r="C37" s="58"/>
      <c r="D37" s="60"/>
      <c r="E37" s="57" t="e">
        <f t="shared" si="1"/>
        <v>#DIV/0!</v>
      </c>
      <c r="F37" s="60"/>
      <c r="G37" s="59" t="e">
        <f t="shared" si="2"/>
        <v>#DIV/0!</v>
      </c>
      <c r="H37" s="149" t="s">
        <v>13</v>
      </c>
      <c r="I37" s="150"/>
      <c r="J37" s="65">
        <f>COUNTIF(G10:G49,"جيد جداً")</f>
        <v>0</v>
      </c>
      <c r="M37" s="122" t="e">
        <f t="shared" si="3"/>
        <v>#DIV/0!</v>
      </c>
      <c r="N37" s="123">
        <f>M7</f>
        <v>0</v>
      </c>
      <c r="O37" s="121" t="e">
        <f t="shared" si="4"/>
        <v>#DIV/0!</v>
      </c>
      <c r="P37" s="121">
        <f>O7</f>
        <v>0</v>
      </c>
    </row>
    <row r="38" spans="2:16" s="1" customFormat="1" ht="14.45" customHeight="1" x14ac:dyDescent="0.2">
      <c r="B38" s="55">
        <f t="shared" si="0"/>
        <v>29</v>
      </c>
      <c r="C38" s="58"/>
      <c r="D38" s="60"/>
      <c r="E38" s="57" t="e">
        <f t="shared" si="1"/>
        <v>#DIV/0!</v>
      </c>
      <c r="F38" s="60"/>
      <c r="G38" s="59" t="e">
        <f t="shared" si="2"/>
        <v>#DIV/0!</v>
      </c>
      <c r="H38" s="149" t="s">
        <v>14</v>
      </c>
      <c r="I38" s="150"/>
      <c r="J38" s="65">
        <f>COUNTIF(G10:G49,"جيد")</f>
        <v>0</v>
      </c>
      <c r="M38" s="122" t="e">
        <f t="shared" si="3"/>
        <v>#DIV/0!</v>
      </c>
      <c r="N38" s="123">
        <f>M7</f>
        <v>0</v>
      </c>
      <c r="O38" s="121" t="e">
        <f t="shared" si="4"/>
        <v>#DIV/0!</v>
      </c>
      <c r="P38" s="121">
        <f>O7</f>
        <v>0</v>
      </c>
    </row>
    <row r="39" spans="2:16" s="1" customFormat="1" ht="14.45" customHeight="1" x14ac:dyDescent="0.2">
      <c r="B39" s="55">
        <f t="shared" si="0"/>
        <v>30</v>
      </c>
      <c r="C39" s="58"/>
      <c r="D39" s="60"/>
      <c r="E39" s="57" t="e">
        <f t="shared" si="1"/>
        <v>#DIV/0!</v>
      </c>
      <c r="F39" s="60"/>
      <c r="G39" s="59" t="e">
        <f t="shared" si="2"/>
        <v>#DIV/0!</v>
      </c>
      <c r="H39" s="149" t="s">
        <v>22</v>
      </c>
      <c r="I39" s="150"/>
      <c r="J39" s="65">
        <f>COUNTIF(G10:G49,"مقبول")</f>
        <v>0</v>
      </c>
      <c r="M39" s="122" t="e">
        <f t="shared" si="3"/>
        <v>#DIV/0!</v>
      </c>
      <c r="N39" s="123">
        <f>M7</f>
        <v>0</v>
      </c>
      <c r="O39" s="121" t="e">
        <f t="shared" si="4"/>
        <v>#DIV/0!</v>
      </c>
      <c r="P39" s="121">
        <f>O7</f>
        <v>0</v>
      </c>
    </row>
    <row r="40" spans="2:16" s="1" customFormat="1" ht="14.45" customHeight="1" x14ac:dyDescent="0.2">
      <c r="B40" s="55">
        <f t="shared" si="0"/>
        <v>31</v>
      </c>
      <c r="C40" s="58"/>
      <c r="D40" s="60"/>
      <c r="E40" s="57" t="e">
        <f t="shared" si="1"/>
        <v>#DIV/0!</v>
      </c>
      <c r="F40" s="60"/>
      <c r="G40" s="59" t="e">
        <f t="shared" si="2"/>
        <v>#DIV/0!</v>
      </c>
      <c r="H40" s="149" t="s">
        <v>9</v>
      </c>
      <c r="I40" s="150"/>
      <c r="J40" s="65">
        <f>COUNTIF(G10:G49,"ضعيف")</f>
        <v>0</v>
      </c>
      <c r="M40" s="122" t="e">
        <f t="shared" si="3"/>
        <v>#DIV/0!</v>
      </c>
      <c r="N40" s="123">
        <f>M7</f>
        <v>0</v>
      </c>
      <c r="O40" s="121" t="e">
        <f t="shared" si="4"/>
        <v>#DIV/0!</v>
      </c>
      <c r="P40" s="121">
        <f>O7</f>
        <v>0</v>
      </c>
    </row>
    <row r="41" spans="2:16" s="1" customFormat="1" ht="14.45" customHeight="1" x14ac:dyDescent="0.2">
      <c r="B41" s="55">
        <f t="shared" si="0"/>
        <v>32</v>
      </c>
      <c r="C41" s="58"/>
      <c r="D41" s="60"/>
      <c r="E41" s="57" t="e">
        <f t="shared" si="1"/>
        <v>#DIV/0!</v>
      </c>
      <c r="F41" s="60"/>
      <c r="G41" s="59" t="e">
        <f t="shared" si="2"/>
        <v>#DIV/0!</v>
      </c>
      <c r="H41" s="149" t="s">
        <v>17</v>
      </c>
      <c r="I41" s="150"/>
      <c r="J41" s="65">
        <f>COUNTIF(G10:G49,"غائب")</f>
        <v>0</v>
      </c>
      <c r="M41" s="122" t="e">
        <f t="shared" si="3"/>
        <v>#DIV/0!</v>
      </c>
      <c r="N41" s="123">
        <f>M7</f>
        <v>0</v>
      </c>
      <c r="O41" s="121" t="e">
        <f t="shared" si="4"/>
        <v>#DIV/0!</v>
      </c>
      <c r="P41" s="121">
        <f>O7</f>
        <v>0</v>
      </c>
    </row>
    <row r="42" spans="2:16" s="1" customFormat="1" ht="14.45" customHeight="1" x14ac:dyDescent="0.2">
      <c r="B42" s="55">
        <f t="shared" si="0"/>
        <v>33</v>
      </c>
      <c r="C42" s="58"/>
      <c r="D42" s="60"/>
      <c r="E42" s="57" t="e">
        <f t="shared" si="1"/>
        <v>#DIV/0!</v>
      </c>
      <c r="F42" s="60"/>
      <c r="G42" s="59" t="e">
        <f t="shared" si="2"/>
        <v>#DIV/0!</v>
      </c>
      <c r="H42" s="143" t="s">
        <v>42</v>
      </c>
      <c r="I42" s="144"/>
      <c r="J42" s="145"/>
      <c r="M42" s="122" t="e">
        <f t="shared" si="3"/>
        <v>#DIV/0!</v>
      </c>
      <c r="N42" s="123">
        <f t="shared" ref="N42:N49" si="5">N41</f>
        <v>0</v>
      </c>
      <c r="O42" s="121" t="e">
        <f t="shared" si="4"/>
        <v>#DIV/0!</v>
      </c>
      <c r="P42" s="121">
        <f>O7</f>
        <v>0</v>
      </c>
    </row>
    <row r="43" spans="2:16" s="1" customFormat="1" ht="14.45" customHeight="1" x14ac:dyDescent="0.2">
      <c r="B43" s="55">
        <f t="shared" si="0"/>
        <v>34</v>
      </c>
      <c r="C43" s="58"/>
      <c r="D43" s="60"/>
      <c r="E43" s="57" t="e">
        <f t="shared" si="1"/>
        <v>#DIV/0!</v>
      </c>
      <c r="F43" s="60"/>
      <c r="G43" s="59" t="e">
        <f t="shared" si="2"/>
        <v>#DIV/0!</v>
      </c>
      <c r="H43" s="146">
        <f>D9</f>
        <v>0</v>
      </c>
      <c r="I43" s="147"/>
      <c r="J43" s="148"/>
      <c r="M43" s="122" t="e">
        <f t="shared" si="3"/>
        <v>#DIV/0!</v>
      </c>
      <c r="N43" s="123">
        <f t="shared" si="5"/>
        <v>0</v>
      </c>
      <c r="O43" s="121" t="e">
        <f t="shared" si="4"/>
        <v>#DIV/0!</v>
      </c>
      <c r="P43" s="121">
        <f>O7</f>
        <v>0</v>
      </c>
    </row>
    <row r="44" spans="2:16" ht="14.45" customHeight="1" x14ac:dyDescent="0.2">
      <c r="B44" s="55">
        <f t="shared" si="0"/>
        <v>35</v>
      </c>
      <c r="C44" s="58"/>
      <c r="D44" s="60"/>
      <c r="E44" s="57" t="e">
        <f t="shared" si="1"/>
        <v>#DIV/0!</v>
      </c>
      <c r="F44" s="60"/>
      <c r="G44" s="59" t="e">
        <f t="shared" si="2"/>
        <v>#DIV/0!</v>
      </c>
      <c r="H44" s="165" t="e">
        <f>J16</f>
        <v>#DIV/0!</v>
      </c>
      <c r="I44" s="166"/>
      <c r="J44" s="167"/>
      <c r="M44" s="122" t="e">
        <f t="shared" si="3"/>
        <v>#DIV/0!</v>
      </c>
      <c r="N44" s="123">
        <f t="shared" si="5"/>
        <v>0</v>
      </c>
      <c r="O44" s="121" t="e">
        <f t="shared" si="4"/>
        <v>#DIV/0!</v>
      </c>
      <c r="P44" s="121">
        <f>O7</f>
        <v>0</v>
      </c>
    </row>
    <row r="45" spans="2:16" ht="14.45" customHeight="1" x14ac:dyDescent="0.2">
      <c r="B45" s="55">
        <f t="shared" si="0"/>
        <v>36</v>
      </c>
      <c r="C45" s="58"/>
      <c r="D45" s="60"/>
      <c r="E45" s="57" t="e">
        <f t="shared" si="1"/>
        <v>#DIV/0!</v>
      </c>
      <c r="F45" s="60"/>
      <c r="G45" s="59" t="e">
        <f t="shared" si="2"/>
        <v>#DIV/0!</v>
      </c>
      <c r="H45" s="143" t="s">
        <v>42</v>
      </c>
      <c r="I45" s="144"/>
      <c r="J45" s="145"/>
      <c r="M45" s="122" t="e">
        <f t="shared" si="3"/>
        <v>#DIV/0!</v>
      </c>
      <c r="N45" s="123">
        <f t="shared" si="5"/>
        <v>0</v>
      </c>
      <c r="O45" s="121" t="e">
        <f t="shared" si="4"/>
        <v>#DIV/0!</v>
      </c>
      <c r="P45" s="121">
        <f>O7</f>
        <v>0</v>
      </c>
    </row>
    <row r="46" spans="2:16" ht="14.45" customHeight="1" x14ac:dyDescent="0.2">
      <c r="B46" s="55">
        <f t="shared" si="0"/>
        <v>37</v>
      </c>
      <c r="C46" s="58"/>
      <c r="D46" s="60"/>
      <c r="E46" s="57" t="e">
        <f t="shared" si="1"/>
        <v>#DIV/0!</v>
      </c>
      <c r="F46" s="60"/>
      <c r="G46" s="59" t="e">
        <f t="shared" si="2"/>
        <v>#DIV/0!</v>
      </c>
      <c r="H46" s="146">
        <f>F9</f>
        <v>0</v>
      </c>
      <c r="I46" s="147"/>
      <c r="J46" s="148"/>
      <c r="M46" s="122" t="e">
        <f t="shared" si="3"/>
        <v>#DIV/0!</v>
      </c>
      <c r="N46" s="123">
        <f t="shared" si="5"/>
        <v>0</v>
      </c>
      <c r="O46" s="121" t="e">
        <f t="shared" si="4"/>
        <v>#DIV/0!</v>
      </c>
      <c r="P46" s="121">
        <f>O7</f>
        <v>0</v>
      </c>
    </row>
    <row r="47" spans="2:16" ht="14.45" customHeight="1" x14ac:dyDescent="0.2">
      <c r="B47" s="55">
        <f t="shared" si="0"/>
        <v>38</v>
      </c>
      <c r="C47" s="58"/>
      <c r="D47" s="60"/>
      <c r="E47" s="57" t="e">
        <f t="shared" si="1"/>
        <v>#DIV/0!</v>
      </c>
      <c r="F47" s="60"/>
      <c r="G47" s="59" t="e">
        <f t="shared" si="2"/>
        <v>#DIV/0!</v>
      </c>
      <c r="H47" s="165" t="e">
        <f>J33</f>
        <v>#DIV/0!</v>
      </c>
      <c r="I47" s="168"/>
      <c r="J47" s="169"/>
      <c r="M47" s="122" t="e">
        <f t="shared" si="3"/>
        <v>#DIV/0!</v>
      </c>
      <c r="N47" s="123">
        <f t="shared" si="5"/>
        <v>0</v>
      </c>
      <c r="O47" s="121" t="e">
        <f t="shared" si="4"/>
        <v>#DIV/0!</v>
      </c>
      <c r="P47" s="121">
        <f>O7</f>
        <v>0</v>
      </c>
    </row>
    <row r="48" spans="2:16" ht="14.45" customHeight="1" x14ac:dyDescent="0.2">
      <c r="B48" s="55">
        <f t="shared" si="0"/>
        <v>39</v>
      </c>
      <c r="C48" s="58"/>
      <c r="D48" s="60"/>
      <c r="E48" s="57" t="e">
        <f t="shared" si="1"/>
        <v>#DIV/0!</v>
      </c>
      <c r="F48" s="60"/>
      <c r="G48" s="59" t="e">
        <f t="shared" si="2"/>
        <v>#DIV/0!</v>
      </c>
      <c r="H48" s="159" t="s">
        <v>20</v>
      </c>
      <c r="I48" s="160"/>
      <c r="J48" s="163" t="e">
        <f>H47-H44</f>
        <v>#DIV/0!</v>
      </c>
      <c r="M48" s="122" t="e">
        <f t="shared" si="3"/>
        <v>#DIV/0!</v>
      </c>
      <c r="N48" s="123">
        <f t="shared" si="5"/>
        <v>0</v>
      </c>
      <c r="O48" s="121" t="e">
        <f t="shared" si="4"/>
        <v>#DIV/0!</v>
      </c>
      <c r="P48" s="121">
        <f>O7</f>
        <v>0</v>
      </c>
    </row>
    <row r="49" spans="2:16" ht="14.45" customHeight="1" x14ac:dyDescent="0.2">
      <c r="B49" s="55">
        <f t="shared" si="0"/>
        <v>40</v>
      </c>
      <c r="C49" s="58"/>
      <c r="D49" s="60"/>
      <c r="E49" s="57" t="e">
        <f t="shared" si="1"/>
        <v>#DIV/0!</v>
      </c>
      <c r="F49" s="60"/>
      <c r="G49" s="59" t="e">
        <f t="shared" si="2"/>
        <v>#DIV/0!</v>
      </c>
      <c r="H49" s="161"/>
      <c r="I49" s="162"/>
      <c r="J49" s="164"/>
      <c r="M49" s="122" t="e">
        <f t="shared" si="3"/>
        <v>#DIV/0!</v>
      </c>
      <c r="N49" s="123">
        <f t="shared" si="5"/>
        <v>0</v>
      </c>
      <c r="O49" s="121" t="e">
        <f t="shared" si="4"/>
        <v>#DIV/0!</v>
      </c>
      <c r="P49" s="121">
        <f>O7</f>
        <v>0</v>
      </c>
    </row>
    <row r="50" spans="2:16" ht="6" customHeight="1" x14ac:dyDescent="0.2">
      <c r="B50" s="6"/>
      <c r="C50" s="6"/>
      <c r="D50" s="25"/>
      <c r="E50" s="26"/>
      <c r="F50" s="6"/>
      <c r="G50" s="6"/>
      <c r="H50" s="6"/>
      <c r="I50" s="6"/>
      <c r="J50" s="6"/>
    </row>
    <row r="51" spans="2:16" ht="15" customHeight="1" x14ac:dyDescent="0.25">
      <c r="B51" s="156" t="s">
        <v>117</v>
      </c>
      <c r="C51" s="156"/>
      <c r="D51" s="156"/>
      <c r="E51" s="156"/>
      <c r="F51" s="52"/>
      <c r="G51" s="171" t="s">
        <v>24</v>
      </c>
      <c r="H51" s="171"/>
      <c r="I51" s="171"/>
      <c r="J51" s="171"/>
      <c r="K51" s="3"/>
    </row>
    <row r="52" spans="2:16" ht="15.75" x14ac:dyDescent="0.25">
      <c r="B52" s="157" t="str">
        <f>'القائمة الرئيسية'!H12</f>
        <v>أ. سفيان عيد الصاعدي</v>
      </c>
      <c r="C52" s="157"/>
      <c r="D52" s="157"/>
      <c r="E52" s="157"/>
      <c r="F52" s="53"/>
      <c r="G52" s="172" t="str">
        <f>'القائمة الرئيسية'!H13</f>
        <v>أ. حمزة يوسف عفيفي</v>
      </c>
      <c r="H52" s="172"/>
      <c r="I52" s="172"/>
      <c r="J52" s="172"/>
      <c r="K52" s="3"/>
    </row>
  </sheetData>
  <sheetProtection algorithmName="SHA-512" hashValue="DNXnlQI2JCZfLDKpITxkf3dEl5O0BHNwtfqitKLhnTrLIDjBVG79vNBbXHUhxTS0h0sR1NVU2ObXmo622eDdpg==" saltValue="YFml9/qI6CvoDlTq3Us3dw==" spinCount="100000" sheet="1" formatCells="0" formatColumns="0" formatRows="0" insertColumns="0" insertRows="0" deleteColumns="0" deleteRows="0" selectLockedCells="1" sort="0" autoFilter="0" pivotTables="0"/>
  <mergeCells count="59">
    <mergeCell ref="D1:H1"/>
    <mergeCell ref="H39:I39"/>
    <mergeCell ref="H40:I40"/>
    <mergeCell ref="D4:H4"/>
    <mergeCell ref="D5:H5"/>
    <mergeCell ref="D2:H2"/>
    <mergeCell ref="B7:F7"/>
    <mergeCell ref="B8:E8"/>
    <mergeCell ref="H22:I22"/>
    <mergeCell ref="H19:I19"/>
    <mergeCell ref="G7:H7"/>
    <mergeCell ref="I7:J7"/>
    <mergeCell ref="H15:I15"/>
    <mergeCell ref="H16:I16"/>
    <mergeCell ref="H23:I23"/>
    <mergeCell ref="H24:I24"/>
    <mergeCell ref="H18:J18"/>
    <mergeCell ref="H17:J17"/>
    <mergeCell ref="H10:J10"/>
    <mergeCell ref="H11:I11"/>
    <mergeCell ref="H12:I12"/>
    <mergeCell ref="H13:I13"/>
    <mergeCell ref="H14:I14"/>
    <mergeCell ref="B51:E51"/>
    <mergeCell ref="B52:E52"/>
    <mergeCell ref="D3:H3"/>
    <mergeCell ref="H48:I49"/>
    <mergeCell ref="J48:J49"/>
    <mergeCell ref="H44:J44"/>
    <mergeCell ref="H47:J47"/>
    <mergeCell ref="H34:J34"/>
    <mergeCell ref="H35:J35"/>
    <mergeCell ref="H9:J9"/>
    <mergeCell ref="H20:I20"/>
    <mergeCell ref="H21:I21"/>
    <mergeCell ref="H32:I32"/>
    <mergeCell ref="H33:I33"/>
    <mergeCell ref="G51:J51"/>
    <mergeCell ref="G52:J52"/>
    <mergeCell ref="H25:J25"/>
    <mergeCell ref="H27:J27"/>
    <mergeCell ref="H28:I28"/>
    <mergeCell ref="H29:I29"/>
    <mergeCell ref="H30:I30"/>
    <mergeCell ref="H26:J26"/>
    <mergeCell ref="H45:J45"/>
    <mergeCell ref="H46:J46"/>
    <mergeCell ref="H31:I31"/>
    <mergeCell ref="H42:J42"/>
    <mergeCell ref="H43:J43"/>
    <mergeCell ref="H37:I37"/>
    <mergeCell ref="H38:I38"/>
    <mergeCell ref="H41:I41"/>
    <mergeCell ref="H36:I36"/>
    <mergeCell ref="M9:N9"/>
    <mergeCell ref="O9:P9"/>
    <mergeCell ref="F8:J8"/>
    <mergeCell ref="F6:J6"/>
    <mergeCell ref="C6:E6"/>
  </mergeCells>
  <phoneticPr fontId="13" type="noConversion"/>
  <conditionalFormatting sqref="E10:E50">
    <cfRule type="containsText" dxfId="59" priority="16" operator="containsText" text="ضعيف">
      <formula>NOT(ISERROR(SEARCH("ضعيف",E10)))</formula>
    </cfRule>
    <cfRule type="containsText" dxfId="58" priority="19" operator="containsText" text="ضعيف">
      <formula>NOT(ISERROR(SEARCH("ضعيف",E10)))</formula>
    </cfRule>
    <cfRule type="containsText" dxfId="57" priority="20" operator="containsText" text="مقبول">
      <formula>NOT(ISERROR(SEARCH("مقبول",E10)))</formula>
    </cfRule>
    <cfRule type="containsText" dxfId="56" priority="23" operator="containsText" text="جيد">
      <formula>NOT(ISERROR(SEARCH("جيد",E10)))</formula>
    </cfRule>
    <cfRule type="containsText" dxfId="55" priority="24" operator="containsText" text="جيد جداً">
      <formula>NOT(ISERROR(SEARCH("جيد جداً",E10)))</formula>
    </cfRule>
    <cfRule type="containsText" dxfId="54" priority="25" operator="containsText" text="ممتاز">
      <formula>NOT(ISERROR(SEARCH("ممتاز",E10)))</formula>
    </cfRule>
  </conditionalFormatting>
  <conditionalFormatting sqref="G10:G49">
    <cfRule type="containsText" dxfId="53" priority="17" operator="containsText" text="ضعيف">
      <formula>NOT(ISERROR(SEARCH("ضعيف",G10)))</formula>
    </cfRule>
    <cfRule type="containsText" dxfId="52" priority="18" operator="containsText" text="مقبول">
      <formula>NOT(ISERROR(SEARCH("مقبول",G10)))</formula>
    </cfRule>
    <cfRule type="containsText" dxfId="51" priority="21" operator="containsText" text="ممتاز">
      <formula>NOT(ISERROR(SEARCH("ممتاز",G10)))</formula>
    </cfRule>
    <cfRule type="containsText" dxfId="50" priority="22" operator="containsText" text="جيد">
      <formula>NOT(ISERROR(SEARCH("جيد",G10)))</formula>
    </cfRule>
  </conditionalFormatting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BF7DB1-6810-4011-A01C-32B3BBCED3B1}">
          <x14:formula1>
            <xm:f>'القائمة الرئيسية'!$Q$8:$Q$9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7995-8D9F-4DC2-9093-F63F3E424B80}">
  <sheetPr>
    <tabColor rgb="FFFF0000"/>
  </sheetPr>
  <dimension ref="B1:P52"/>
  <sheetViews>
    <sheetView showGridLines="0" rightToLeft="1" zoomScale="110" zoomScaleNormal="110" workbookViewId="0">
      <selection activeCell="C10" sqref="C10"/>
    </sheetView>
  </sheetViews>
  <sheetFormatPr defaultRowHeight="14.25" x14ac:dyDescent="0.2"/>
  <cols>
    <col min="1" max="1" width="1.125" customWidth="1"/>
    <col min="2" max="2" width="3.375" customWidth="1"/>
    <col min="3" max="3" width="19.125" customWidth="1"/>
    <col min="4" max="4" width="9.625" customWidth="1"/>
    <col min="5" max="5" width="9" customWidth="1"/>
    <col min="6" max="6" width="9.625" customWidth="1"/>
    <col min="7" max="7" width="9" customWidth="1"/>
    <col min="9" max="10" width="9.625" customWidth="1"/>
    <col min="11" max="11" width="9" customWidth="1"/>
    <col min="12" max="12" width="25.875" customWidth="1"/>
    <col min="13" max="16" width="10.625" customWidth="1"/>
  </cols>
  <sheetData>
    <row r="1" spans="2:16" s="1" customFormat="1" ht="14.25" customHeight="1" x14ac:dyDescent="0.2">
      <c r="B1" s="7"/>
      <c r="C1" s="7"/>
      <c r="D1" s="158" t="s">
        <v>1</v>
      </c>
      <c r="E1" s="158"/>
      <c r="F1" s="158"/>
      <c r="G1" s="158"/>
      <c r="H1" s="158"/>
      <c r="I1" s="7"/>
      <c r="J1" s="7"/>
    </row>
    <row r="2" spans="2:16" s="1" customFormat="1" ht="18" customHeight="1" x14ac:dyDescent="0.2">
      <c r="B2" s="7"/>
      <c r="C2" s="7"/>
      <c r="D2" s="158" t="s">
        <v>0</v>
      </c>
      <c r="E2" s="158"/>
      <c r="F2" s="158"/>
      <c r="G2" s="158"/>
      <c r="H2" s="158"/>
      <c r="I2" s="7"/>
      <c r="J2" s="7"/>
    </row>
    <row r="3" spans="2:16" s="1" customFormat="1" ht="18" customHeight="1" x14ac:dyDescent="0.2">
      <c r="B3" s="7"/>
      <c r="C3" s="7"/>
      <c r="D3" s="158" t="str">
        <f>'القائمة الرئيسية'!E6</f>
        <v>الإدارة العامة للتعليم بمنطقة المدينة المنورة</v>
      </c>
      <c r="E3" s="158"/>
      <c r="F3" s="158"/>
      <c r="G3" s="158"/>
      <c r="H3" s="158"/>
      <c r="I3" s="7"/>
      <c r="J3" s="7"/>
    </row>
    <row r="4" spans="2:16" s="1" customFormat="1" ht="16.5" customHeight="1" x14ac:dyDescent="0.2">
      <c r="B4" s="7"/>
      <c r="C4" s="7"/>
      <c r="D4" s="158" t="str">
        <f>'القائمة الرئيسية'!E7</f>
        <v>مكتب تعليم العوالي</v>
      </c>
      <c r="E4" s="158"/>
      <c r="F4" s="158"/>
      <c r="G4" s="158"/>
      <c r="H4" s="158"/>
      <c r="I4" s="7"/>
      <c r="J4" s="7"/>
      <c r="K4" s="2"/>
      <c r="L4" s="2"/>
      <c r="M4" s="8"/>
    </row>
    <row r="5" spans="2:16" s="1" customFormat="1" ht="16.5" customHeight="1" x14ac:dyDescent="0.2">
      <c r="B5" s="7"/>
      <c r="C5" s="7"/>
      <c r="D5" s="158" t="str">
        <f>'القائمة الرئيسية'!E8</f>
        <v>مدرسة الفيصلية الابتدائية</v>
      </c>
      <c r="E5" s="158"/>
      <c r="F5" s="158"/>
      <c r="G5" s="158"/>
      <c r="H5" s="158"/>
      <c r="I5" s="7"/>
      <c r="J5" s="7"/>
      <c r="K5" s="2"/>
      <c r="L5" s="2"/>
      <c r="M5" s="8"/>
    </row>
    <row r="6" spans="2:16" s="1" customFormat="1" ht="19.5" customHeight="1" x14ac:dyDescent="0.2">
      <c r="B6" s="62"/>
      <c r="C6" s="142" t="str">
        <f>'القائمة الرئيسية'!D11&amp;'القائمة الرئيسية'!E11</f>
        <v>العام الدراسي:</v>
      </c>
      <c r="D6" s="142"/>
      <c r="E6" s="142"/>
      <c r="F6" s="142" t="str">
        <f>'القائمة الرئيسية'!D12&amp;'القائمة الرئيسية'!E12</f>
        <v>الفصل الدراسي:</v>
      </c>
      <c r="G6" s="142"/>
      <c r="H6" s="142"/>
      <c r="I6" s="142"/>
      <c r="J6" s="142"/>
      <c r="M6" s="8"/>
    </row>
    <row r="7" spans="2:16" s="1" customFormat="1" ht="18" customHeight="1" x14ac:dyDescent="0.2">
      <c r="B7" s="175" t="str">
        <f>'القائمة الرئيسية'!E15</f>
        <v>كشف متابعة الاختبارات القبلية والبعدية لتهيئة الطلاب لاختبار نافس 2024</v>
      </c>
      <c r="C7" s="175"/>
      <c r="D7" s="175"/>
      <c r="E7" s="175"/>
      <c r="F7" s="175"/>
      <c r="G7" s="176" t="str">
        <f>'القائمة الرئيسية'!D10&amp;'القائمة الرئيسية'!E10</f>
        <v>المادة:</v>
      </c>
      <c r="H7" s="176"/>
      <c r="I7" s="175" t="str">
        <f>'القائمة الرئيسية'!D9&amp;'القائمة الرئيسية'!E9&amp;2</f>
        <v>الصف:2</v>
      </c>
      <c r="J7" s="175"/>
      <c r="K7" s="4"/>
      <c r="L7" s="2"/>
      <c r="M7" s="119">
        <f>'القائمة الرئيسية'!H7</f>
        <v>0</v>
      </c>
      <c r="N7" s="120"/>
      <c r="O7" s="43">
        <f>'القائمة الرئيسية'!H8</f>
        <v>0</v>
      </c>
      <c r="P7" s="120"/>
    </row>
    <row r="8" spans="2:16" s="1" customFormat="1" ht="9" customHeight="1" x14ac:dyDescent="0.2">
      <c r="B8" s="141"/>
      <c r="C8" s="141"/>
      <c r="D8" s="141"/>
      <c r="E8" s="141"/>
      <c r="F8" s="73"/>
      <c r="G8" s="74"/>
      <c r="H8" s="74"/>
      <c r="I8" s="74"/>
      <c r="J8" s="74"/>
      <c r="K8" s="2"/>
      <c r="L8" s="2"/>
      <c r="M8" s="120"/>
      <c r="N8" s="120"/>
      <c r="O8" s="120"/>
      <c r="P8" s="120"/>
    </row>
    <row r="9" spans="2:16" s="1" customFormat="1" ht="15" customHeight="1" x14ac:dyDescent="0.2">
      <c r="B9" s="55" t="s">
        <v>6</v>
      </c>
      <c r="C9" s="55" t="str">
        <f>'1'!C9</f>
        <v>اسم الطالب</v>
      </c>
      <c r="D9" s="65">
        <f>'1'!D9</f>
        <v>0</v>
      </c>
      <c r="E9" s="55" t="s">
        <v>5</v>
      </c>
      <c r="F9" s="65">
        <f>'1'!F9</f>
        <v>0</v>
      </c>
      <c r="G9" s="66" t="s">
        <v>5</v>
      </c>
      <c r="H9" s="143" t="s">
        <v>40</v>
      </c>
      <c r="I9" s="144"/>
      <c r="J9" s="145"/>
      <c r="L9" s="2"/>
      <c r="M9" s="140">
        <f>'القائمة الرئيسية'!G7</f>
        <v>0</v>
      </c>
      <c r="N9" s="140"/>
      <c r="O9" s="140">
        <f>'القائمة الرئيسية'!G8</f>
        <v>0</v>
      </c>
      <c r="P9" s="140"/>
    </row>
    <row r="10" spans="2:16" s="1" customFormat="1" ht="14.25" customHeight="1" x14ac:dyDescent="0.2">
      <c r="B10" s="55">
        <f>ROW()-9</f>
        <v>1</v>
      </c>
      <c r="C10" s="56"/>
      <c r="D10" s="60"/>
      <c r="E10" s="57" t="e">
        <f>IF(M10&gt;=90,"ممتاز",IF(M10&gt;=80,"جيد جداً",IF(M10&gt;=70,"جيد",IF(M10&gt;=50,"مقبول",IF(M10&gt;=0.25,"ضعيف","غائب")))))</f>
        <v>#DIV/0!</v>
      </c>
      <c r="F10" s="58"/>
      <c r="G10" s="59" t="e">
        <f>IF(O10&gt;=90,"ممتاز",IF(O10&gt;=80,"جيد جداً",IF(O10&gt;=70,"جيد",IF(O10&gt;=50,"مقبول",IF(O10&gt;=0.25,"ضعيف","غائب")))))</f>
        <v>#DIV/0!</v>
      </c>
      <c r="H10" s="146">
        <f>D9</f>
        <v>0</v>
      </c>
      <c r="I10" s="147"/>
      <c r="J10" s="148"/>
      <c r="L10" s="2"/>
      <c r="M10" s="122" t="e">
        <f>D10*100/N10</f>
        <v>#DIV/0!</v>
      </c>
      <c r="N10" s="123">
        <f>M7</f>
        <v>0</v>
      </c>
      <c r="O10" s="121" t="e">
        <f>F10*100/P10</f>
        <v>#DIV/0!</v>
      </c>
      <c r="P10" s="121">
        <f>O7</f>
        <v>0</v>
      </c>
    </row>
    <row r="11" spans="2:16" s="1" customFormat="1" ht="14.25" customHeight="1" x14ac:dyDescent="0.2">
      <c r="B11" s="55">
        <f t="shared" ref="B11:B49" si="0">ROW()-9</f>
        <v>2</v>
      </c>
      <c r="C11" s="56"/>
      <c r="D11" s="60"/>
      <c r="E11" s="57" t="e">
        <f t="shared" ref="E11:E49" si="1">IF(M11&gt;=90,"ممتاز",IF(M11&gt;=80,"جيد جداً",IF(M11&gt;=70,"جيد",IF(M11&gt;=50,"مقبول",IF(M11&gt;=0.25,"ضعيف","غائب")))))</f>
        <v>#DIV/0!</v>
      </c>
      <c r="F11" s="58"/>
      <c r="G11" s="59" t="e">
        <f t="shared" ref="G11:G49" si="2">IF(O11&gt;=90,"ممتاز",IF(O11&gt;=80,"جيد جداً",IF(O11&gt;=70,"جيد",IF(O11&gt;=50,"مقبول",IF(O11&gt;=0.25,"ضعيف","غائب")))))</f>
        <v>#DIV/0!</v>
      </c>
      <c r="H11" s="154" t="s">
        <v>46</v>
      </c>
      <c r="I11" s="155"/>
      <c r="J11" s="67">
        <f>COUNTA(D10:D49)</f>
        <v>0</v>
      </c>
      <c r="M11" s="122" t="e">
        <f t="shared" ref="M11:M49" si="3">D11*100/N11</f>
        <v>#DIV/0!</v>
      </c>
      <c r="N11" s="123">
        <f>M7</f>
        <v>0</v>
      </c>
      <c r="O11" s="121" t="e">
        <f t="shared" ref="O11:O49" si="4">F11*100/P11</f>
        <v>#DIV/0!</v>
      </c>
      <c r="P11" s="121">
        <f>O7</f>
        <v>0</v>
      </c>
    </row>
    <row r="12" spans="2:16" s="1" customFormat="1" ht="14.25" customHeight="1" x14ac:dyDescent="0.2">
      <c r="B12" s="55">
        <f t="shared" si="0"/>
        <v>3</v>
      </c>
      <c r="C12" s="56"/>
      <c r="D12" s="60"/>
      <c r="E12" s="57" t="e">
        <f t="shared" si="1"/>
        <v>#DIV/0!</v>
      </c>
      <c r="F12" s="58"/>
      <c r="G12" s="59" t="e">
        <f t="shared" si="2"/>
        <v>#DIV/0!</v>
      </c>
      <c r="H12" s="149" t="s">
        <v>7</v>
      </c>
      <c r="I12" s="150"/>
      <c r="J12" s="65">
        <f>SUM(D10:D49)</f>
        <v>0</v>
      </c>
      <c r="L12" s="2"/>
      <c r="M12" s="122" t="e">
        <f t="shared" si="3"/>
        <v>#DIV/0!</v>
      </c>
      <c r="N12" s="123">
        <f>M7</f>
        <v>0</v>
      </c>
      <c r="O12" s="121" t="e">
        <f t="shared" si="4"/>
        <v>#DIV/0!</v>
      </c>
      <c r="P12" s="121">
        <f>O7</f>
        <v>0</v>
      </c>
    </row>
    <row r="13" spans="2:16" s="1" customFormat="1" ht="14.25" customHeight="1" x14ac:dyDescent="0.2">
      <c r="B13" s="55">
        <f t="shared" si="0"/>
        <v>4</v>
      </c>
      <c r="C13" s="56"/>
      <c r="D13" s="60"/>
      <c r="E13" s="57" t="e">
        <f t="shared" si="1"/>
        <v>#DIV/0!</v>
      </c>
      <c r="F13" s="58"/>
      <c r="G13" s="59" t="e">
        <f t="shared" si="2"/>
        <v>#DIV/0!</v>
      </c>
      <c r="H13" s="149" t="s">
        <v>2</v>
      </c>
      <c r="I13" s="150"/>
      <c r="J13" s="65">
        <f>MAX(D10:D49)</f>
        <v>0</v>
      </c>
      <c r="L13" s="2"/>
      <c r="M13" s="122" t="e">
        <f t="shared" si="3"/>
        <v>#DIV/0!</v>
      </c>
      <c r="N13" s="123">
        <f>M7</f>
        <v>0</v>
      </c>
      <c r="O13" s="121" t="e">
        <f t="shared" si="4"/>
        <v>#DIV/0!</v>
      </c>
      <c r="P13" s="121">
        <f>O7</f>
        <v>0</v>
      </c>
    </row>
    <row r="14" spans="2:16" s="1" customFormat="1" ht="14.25" customHeight="1" x14ac:dyDescent="0.2">
      <c r="B14" s="55">
        <f t="shared" si="0"/>
        <v>5</v>
      </c>
      <c r="C14" s="56"/>
      <c r="D14" s="60"/>
      <c r="E14" s="57" t="e">
        <f t="shared" si="1"/>
        <v>#DIV/0!</v>
      </c>
      <c r="F14" s="58"/>
      <c r="G14" s="59" t="e">
        <f t="shared" si="2"/>
        <v>#DIV/0!</v>
      </c>
      <c r="H14" s="149" t="s">
        <v>3</v>
      </c>
      <c r="I14" s="150"/>
      <c r="J14" s="65">
        <f>MIN(D10:D49)</f>
        <v>0</v>
      </c>
      <c r="M14" s="122" t="e">
        <f t="shared" si="3"/>
        <v>#DIV/0!</v>
      </c>
      <c r="N14" s="123">
        <f>M7</f>
        <v>0</v>
      </c>
      <c r="O14" s="121" t="e">
        <f t="shared" si="4"/>
        <v>#DIV/0!</v>
      </c>
      <c r="P14" s="121">
        <f>O7</f>
        <v>0</v>
      </c>
    </row>
    <row r="15" spans="2:16" s="1" customFormat="1" ht="14.25" customHeight="1" x14ac:dyDescent="0.2">
      <c r="B15" s="55">
        <f t="shared" si="0"/>
        <v>6</v>
      </c>
      <c r="C15" s="56"/>
      <c r="D15" s="60"/>
      <c r="E15" s="57" t="e">
        <f t="shared" si="1"/>
        <v>#DIV/0!</v>
      </c>
      <c r="F15" s="58"/>
      <c r="G15" s="59" t="e">
        <f t="shared" si="2"/>
        <v>#DIV/0!</v>
      </c>
      <c r="H15" s="149" t="s">
        <v>4</v>
      </c>
      <c r="I15" s="150"/>
      <c r="J15" s="68" t="e">
        <f>AVERAGE(D10:D49)</f>
        <v>#DIV/0!</v>
      </c>
      <c r="M15" s="122" t="e">
        <f t="shared" si="3"/>
        <v>#DIV/0!</v>
      </c>
      <c r="N15" s="123">
        <f>M7</f>
        <v>0</v>
      </c>
      <c r="O15" s="121" t="e">
        <f t="shared" si="4"/>
        <v>#DIV/0!</v>
      </c>
      <c r="P15" s="121">
        <f>O7</f>
        <v>0</v>
      </c>
    </row>
    <row r="16" spans="2:16" s="1" customFormat="1" ht="14.25" customHeight="1" x14ac:dyDescent="0.2">
      <c r="B16" s="55">
        <f t="shared" si="0"/>
        <v>7</v>
      </c>
      <c r="C16" s="56"/>
      <c r="D16" s="60"/>
      <c r="E16" s="57" t="e">
        <f t="shared" si="1"/>
        <v>#DIV/0!</v>
      </c>
      <c r="F16" s="58"/>
      <c r="G16" s="59" t="e">
        <f t="shared" si="2"/>
        <v>#DIV/0!</v>
      </c>
      <c r="H16" s="177" t="s">
        <v>11</v>
      </c>
      <c r="I16" s="178"/>
      <c r="J16" s="69" t="e">
        <f>J12/J11/M7</f>
        <v>#DIV/0!</v>
      </c>
      <c r="K16" s="2"/>
      <c r="L16" s="2"/>
      <c r="M16" s="122" t="e">
        <f t="shared" si="3"/>
        <v>#DIV/0!</v>
      </c>
      <c r="N16" s="123">
        <f>M7</f>
        <v>0</v>
      </c>
      <c r="O16" s="121" t="e">
        <f t="shared" si="4"/>
        <v>#DIV/0!</v>
      </c>
      <c r="P16" s="121">
        <f>O7</f>
        <v>0</v>
      </c>
    </row>
    <row r="17" spans="2:16" s="1" customFormat="1" ht="14.25" customHeight="1" x14ac:dyDescent="0.2">
      <c r="B17" s="55">
        <f t="shared" si="0"/>
        <v>8</v>
      </c>
      <c r="C17" s="56"/>
      <c r="D17" s="60"/>
      <c r="E17" s="57" t="e">
        <f t="shared" si="1"/>
        <v>#DIV/0!</v>
      </c>
      <c r="F17" s="58"/>
      <c r="G17" s="59" t="e">
        <f t="shared" si="2"/>
        <v>#DIV/0!</v>
      </c>
      <c r="H17" s="143" t="s">
        <v>41</v>
      </c>
      <c r="I17" s="144"/>
      <c r="J17" s="145"/>
      <c r="L17" s="2"/>
      <c r="M17" s="122" t="e">
        <f t="shared" si="3"/>
        <v>#DIV/0!</v>
      </c>
      <c r="N17" s="123">
        <f>M7</f>
        <v>0</v>
      </c>
      <c r="O17" s="121" t="e">
        <f t="shared" si="4"/>
        <v>#DIV/0!</v>
      </c>
      <c r="P17" s="121">
        <f>O7</f>
        <v>0</v>
      </c>
    </row>
    <row r="18" spans="2:16" s="1" customFormat="1" ht="14.25" customHeight="1" x14ac:dyDescent="0.2">
      <c r="B18" s="55">
        <f t="shared" si="0"/>
        <v>9</v>
      </c>
      <c r="C18" s="56"/>
      <c r="D18" s="60"/>
      <c r="E18" s="57" t="e">
        <f t="shared" si="1"/>
        <v>#DIV/0!</v>
      </c>
      <c r="F18" s="58"/>
      <c r="G18" s="59" t="e">
        <f t="shared" si="2"/>
        <v>#DIV/0!</v>
      </c>
      <c r="H18" s="146">
        <f>D9</f>
        <v>0</v>
      </c>
      <c r="I18" s="147"/>
      <c r="J18" s="148"/>
      <c r="M18" s="122" t="e">
        <f t="shared" si="3"/>
        <v>#DIV/0!</v>
      </c>
      <c r="N18" s="123">
        <f>M7</f>
        <v>0</v>
      </c>
      <c r="O18" s="121" t="e">
        <f t="shared" si="4"/>
        <v>#DIV/0!</v>
      </c>
      <c r="P18" s="121">
        <f>O7</f>
        <v>0</v>
      </c>
    </row>
    <row r="19" spans="2:16" s="1" customFormat="1" ht="14.25" customHeight="1" x14ac:dyDescent="0.2">
      <c r="B19" s="55">
        <f t="shared" si="0"/>
        <v>10</v>
      </c>
      <c r="C19" s="56"/>
      <c r="D19" s="60"/>
      <c r="E19" s="57" t="e">
        <f t="shared" si="1"/>
        <v>#DIV/0!</v>
      </c>
      <c r="F19" s="58"/>
      <c r="G19" s="59" t="e">
        <f t="shared" si="2"/>
        <v>#DIV/0!</v>
      </c>
      <c r="H19" s="154" t="s">
        <v>8</v>
      </c>
      <c r="I19" s="155"/>
      <c r="J19" s="70">
        <f>COUNTIF(E10:E49,"ممتاز")</f>
        <v>0</v>
      </c>
      <c r="M19" s="122" t="e">
        <f t="shared" si="3"/>
        <v>#DIV/0!</v>
      </c>
      <c r="N19" s="123">
        <f>M7</f>
        <v>0</v>
      </c>
      <c r="O19" s="121" t="e">
        <f t="shared" si="4"/>
        <v>#DIV/0!</v>
      </c>
      <c r="P19" s="121">
        <f>O7</f>
        <v>0</v>
      </c>
    </row>
    <row r="20" spans="2:16" s="1" customFormat="1" ht="14.25" customHeight="1" x14ac:dyDescent="0.2">
      <c r="B20" s="55">
        <f t="shared" si="0"/>
        <v>11</v>
      </c>
      <c r="C20" s="56"/>
      <c r="D20" s="60"/>
      <c r="E20" s="57" t="e">
        <f t="shared" si="1"/>
        <v>#DIV/0!</v>
      </c>
      <c r="F20" s="58"/>
      <c r="G20" s="59" t="e">
        <f t="shared" si="2"/>
        <v>#DIV/0!</v>
      </c>
      <c r="H20" s="149" t="s">
        <v>13</v>
      </c>
      <c r="I20" s="150"/>
      <c r="J20" s="65">
        <f>COUNTIF(E10:E49,"جيد جداً")</f>
        <v>0</v>
      </c>
      <c r="M20" s="122" t="e">
        <f t="shared" si="3"/>
        <v>#DIV/0!</v>
      </c>
      <c r="N20" s="123">
        <f>M7</f>
        <v>0</v>
      </c>
      <c r="O20" s="121" t="e">
        <f t="shared" si="4"/>
        <v>#DIV/0!</v>
      </c>
      <c r="P20" s="121">
        <f>O7</f>
        <v>0</v>
      </c>
    </row>
    <row r="21" spans="2:16" s="1" customFormat="1" ht="14.25" customHeight="1" x14ac:dyDescent="0.2">
      <c r="B21" s="55">
        <f t="shared" si="0"/>
        <v>12</v>
      </c>
      <c r="C21" s="56"/>
      <c r="D21" s="60"/>
      <c r="E21" s="57" t="e">
        <f t="shared" si="1"/>
        <v>#DIV/0!</v>
      </c>
      <c r="F21" s="58"/>
      <c r="G21" s="59" t="e">
        <f t="shared" si="2"/>
        <v>#DIV/0!</v>
      </c>
      <c r="H21" s="149" t="s">
        <v>14</v>
      </c>
      <c r="I21" s="150"/>
      <c r="J21" s="65">
        <f>COUNTIF(E10:E49,"جيد")</f>
        <v>0</v>
      </c>
      <c r="M21" s="122" t="e">
        <f t="shared" si="3"/>
        <v>#DIV/0!</v>
      </c>
      <c r="N21" s="123">
        <f>M7</f>
        <v>0</v>
      </c>
      <c r="O21" s="121" t="e">
        <f t="shared" si="4"/>
        <v>#DIV/0!</v>
      </c>
      <c r="P21" s="121">
        <f>O7</f>
        <v>0</v>
      </c>
    </row>
    <row r="22" spans="2:16" s="1" customFormat="1" ht="14.25" customHeight="1" x14ac:dyDescent="0.2">
      <c r="B22" s="55">
        <f t="shared" si="0"/>
        <v>13</v>
      </c>
      <c r="C22" s="56"/>
      <c r="D22" s="60"/>
      <c r="E22" s="57" t="e">
        <f t="shared" si="1"/>
        <v>#DIV/0!</v>
      </c>
      <c r="F22" s="58"/>
      <c r="G22" s="59" t="e">
        <f t="shared" si="2"/>
        <v>#DIV/0!</v>
      </c>
      <c r="H22" s="149" t="s">
        <v>15</v>
      </c>
      <c r="I22" s="150"/>
      <c r="J22" s="65">
        <f>COUNTIF(E10:E49,"مقبول")</f>
        <v>0</v>
      </c>
      <c r="M22" s="122" t="e">
        <f t="shared" si="3"/>
        <v>#DIV/0!</v>
      </c>
      <c r="N22" s="123">
        <f>M7</f>
        <v>0</v>
      </c>
      <c r="O22" s="121" t="e">
        <f t="shared" si="4"/>
        <v>#DIV/0!</v>
      </c>
      <c r="P22" s="121">
        <f>O7</f>
        <v>0</v>
      </c>
    </row>
    <row r="23" spans="2:16" s="1" customFormat="1" ht="14.25" customHeight="1" x14ac:dyDescent="0.2">
      <c r="B23" s="55">
        <f t="shared" si="0"/>
        <v>14</v>
      </c>
      <c r="C23" s="56"/>
      <c r="D23" s="60"/>
      <c r="E23" s="57" t="e">
        <f t="shared" si="1"/>
        <v>#DIV/0!</v>
      </c>
      <c r="F23" s="58"/>
      <c r="G23" s="59" t="e">
        <f t="shared" si="2"/>
        <v>#DIV/0!</v>
      </c>
      <c r="H23" s="149" t="s">
        <v>9</v>
      </c>
      <c r="I23" s="150"/>
      <c r="J23" s="65">
        <f>COUNTIF(E10:E49,"ضعيف")</f>
        <v>0</v>
      </c>
      <c r="M23" s="122" t="e">
        <f t="shared" si="3"/>
        <v>#DIV/0!</v>
      </c>
      <c r="N23" s="123">
        <f>M7</f>
        <v>0</v>
      </c>
      <c r="O23" s="121" t="e">
        <f t="shared" si="4"/>
        <v>#DIV/0!</v>
      </c>
      <c r="P23" s="121">
        <f>O7</f>
        <v>0</v>
      </c>
    </row>
    <row r="24" spans="2:16" s="1" customFormat="1" ht="14.25" customHeight="1" x14ac:dyDescent="0.2">
      <c r="B24" s="55">
        <f t="shared" si="0"/>
        <v>15</v>
      </c>
      <c r="C24" s="56"/>
      <c r="D24" s="60"/>
      <c r="E24" s="57" t="e">
        <f t="shared" si="1"/>
        <v>#DIV/0!</v>
      </c>
      <c r="F24" s="58"/>
      <c r="G24" s="59" t="e">
        <f t="shared" si="2"/>
        <v>#DIV/0!</v>
      </c>
      <c r="H24" s="149" t="s">
        <v>17</v>
      </c>
      <c r="I24" s="150"/>
      <c r="J24" s="65">
        <f>COUNTIF(E10:E49,"غائب")</f>
        <v>0</v>
      </c>
      <c r="M24" s="122" t="e">
        <f t="shared" si="3"/>
        <v>#DIV/0!</v>
      </c>
      <c r="N24" s="123">
        <f>M7</f>
        <v>0</v>
      </c>
      <c r="O24" s="121" t="e">
        <f t="shared" si="4"/>
        <v>#DIV/0!</v>
      </c>
      <c r="P24" s="121">
        <f>O7</f>
        <v>0</v>
      </c>
    </row>
    <row r="25" spans="2:16" s="1" customFormat="1" ht="14.25" customHeight="1" x14ac:dyDescent="0.2">
      <c r="B25" s="55">
        <f t="shared" si="0"/>
        <v>16</v>
      </c>
      <c r="C25" s="56"/>
      <c r="D25" s="60"/>
      <c r="E25" s="57" t="e">
        <f t="shared" si="1"/>
        <v>#DIV/0!</v>
      </c>
      <c r="F25" s="58"/>
      <c r="G25" s="59" t="e">
        <f t="shared" si="2"/>
        <v>#DIV/0!</v>
      </c>
      <c r="H25" s="151"/>
      <c r="I25" s="152"/>
      <c r="J25" s="153"/>
      <c r="M25" s="122" t="e">
        <f t="shared" si="3"/>
        <v>#DIV/0!</v>
      </c>
      <c r="N25" s="123">
        <f>M7</f>
        <v>0</v>
      </c>
      <c r="O25" s="121" t="e">
        <f t="shared" si="4"/>
        <v>#DIV/0!</v>
      </c>
      <c r="P25" s="121">
        <f>O7</f>
        <v>0</v>
      </c>
    </row>
    <row r="26" spans="2:16" s="1" customFormat="1" ht="14.25" customHeight="1" x14ac:dyDescent="0.2">
      <c r="B26" s="55">
        <f t="shared" si="0"/>
        <v>17</v>
      </c>
      <c r="C26" s="56"/>
      <c r="D26" s="60"/>
      <c r="E26" s="57" t="e">
        <f t="shared" si="1"/>
        <v>#DIV/0!</v>
      </c>
      <c r="F26" s="58"/>
      <c r="G26" s="59" t="e">
        <f t="shared" si="2"/>
        <v>#DIV/0!</v>
      </c>
      <c r="H26" s="143" t="s">
        <v>40</v>
      </c>
      <c r="I26" s="144"/>
      <c r="J26" s="145"/>
      <c r="M26" s="122" t="e">
        <f t="shared" si="3"/>
        <v>#DIV/0!</v>
      </c>
      <c r="N26" s="123">
        <f>M7</f>
        <v>0</v>
      </c>
      <c r="O26" s="121" t="e">
        <f t="shared" si="4"/>
        <v>#DIV/0!</v>
      </c>
      <c r="P26" s="121">
        <f>O7</f>
        <v>0</v>
      </c>
    </row>
    <row r="27" spans="2:16" s="1" customFormat="1" ht="14.25" customHeight="1" x14ac:dyDescent="0.2">
      <c r="B27" s="55">
        <f t="shared" si="0"/>
        <v>18</v>
      </c>
      <c r="C27" s="56"/>
      <c r="D27" s="60"/>
      <c r="E27" s="57" t="e">
        <f t="shared" si="1"/>
        <v>#DIV/0!</v>
      </c>
      <c r="F27" s="58"/>
      <c r="G27" s="59" t="e">
        <f t="shared" si="2"/>
        <v>#DIV/0!</v>
      </c>
      <c r="H27" s="146">
        <f>F9</f>
        <v>0</v>
      </c>
      <c r="I27" s="147"/>
      <c r="J27" s="148"/>
      <c r="M27" s="122" t="e">
        <f t="shared" si="3"/>
        <v>#DIV/0!</v>
      </c>
      <c r="N27" s="123">
        <f>M7</f>
        <v>0</v>
      </c>
      <c r="O27" s="121" t="e">
        <f t="shared" si="4"/>
        <v>#DIV/0!</v>
      </c>
      <c r="P27" s="121">
        <f>O7</f>
        <v>0</v>
      </c>
    </row>
    <row r="28" spans="2:16" s="1" customFormat="1" ht="14.25" customHeight="1" x14ac:dyDescent="0.2">
      <c r="B28" s="55">
        <f t="shared" si="0"/>
        <v>19</v>
      </c>
      <c r="C28" s="56"/>
      <c r="D28" s="60"/>
      <c r="E28" s="57" t="e">
        <f t="shared" si="1"/>
        <v>#DIV/0!</v>
      </c>
      <c r="F28" s="58"/>
      <c r="G28" s="59" t="e">
        <f t="shared" si="2"/>
        <v>#DIV/0!</v>
      </c>
      <c r="H28" s="154" t="s">
        <v>46</v>
      </c>
      <c r="I28" s="155"/>
      <c r="J28" s="67">
        <f>COUNTA(F10:F49)</f>
        <v>0</v>
      </c>
      <c r="M28" s="122" t="e">
        <f t="shared" si="3"/>
        <v>#DIV/0!</v>
      </c>
      <c r="N28" s="123">
        <f>M7</f>
        <v>0</v>
      </c>
      <c r="O28" s="121" t="e">
        <f t="shared" si="4"/>
        <v>#DIV/0!</v>
      </c>
      <c r="P28" s="121">
        <f>O7</f>
        <v>0</v>
      </c>
    </row>
    <row r="29" spans="2:16" s="1" customFormat="1" ht="14.25" customHeight="1" x14ac:dyDescent="0.2">
      <c r="B29" s="55">
        <f t="shared" si="0"/>
        <v>20</v>
      </c>
      <c r="C29" s="56"/>
      <c r="D29" s="60"/>
      <c r="E29" s="57" t="e">
        <f t="shared" si="1"/>
        <v>#DIV/0!</v>
      </c>
      <c r="F29" s="58"/>
      <c r="G29" s="59" t="e">
        <f t="shared" si="2"/>
        <v>#DIV/0!</v>
      </c>
      <c r="H29" s="149" t="s">
        <v>7</v>
      </c>
      <c r="I29" s="150"/>
      <c r="J29" s="65">
        <f>SUM(F10:F49)</f>
        <v>0</v>
      </c>
      <c r="M29" s="122" t="e">
        <f t="shared" si="3"/>
        <v>#DIV/0!</v>
      </c>
      <c r="N29" s="123">
        <f>M7</f>
        <v>0</v>
      </c>
      <c r="O29" s="121" t="e">
        <f t="shared" si="4"/>
        <v>#DIV/0!</v>
      </c>
      <c r="P29" s="121">
        <f>O7</f>
        <v>0</v>
      </c>
    </row>
    <row r="30" spans="2:16" s="1" customFormat="1" ht="14.25" customHeight="1" x14ac:dyDescent="0.2">
      <c r="B30" s="55">
        <f t="shared" si="0"/>
        <v>21</v>
      </c>
      <c r="C30" s="56"/>
      <c r="D30" s="60"/>
      <c r="E30" s="57" t="e">
        <f t="shared" si="1"/>
        <v>#DIV/0!</v>
      </c>
      <c r="F30" s="58"/>
      <c r="G30" s="59" t="e">
        <f t="shared" si="2"/>
        <v>#DIV/0!</v>
      </c>
      <c r="H30" s="149" t="s">
        <v>2</v>
      </c>
      <c r="I30" s="150"/>
      <c r="J30" s="65">
        <f>MAX(F10:F49)</f>
        <v>0</v>
      </c>
      <c r="M30" s="122" t="e">
        <f t="shared" si="3"/>
        <v>#DIV/0!</v>
      </c>
      <c r="N30" s="123">
        <f>M7</f>
        <v>0</v>
      </c>
      <c r="O30" s="121" t="e">
        <f t="shared" si="4"/>
        <v>#DIV/0!</v>
      </c>
      <c r="P30" s="121">
        <f>O7</f>
        <v>0</v>
      </c>
    </row>
    <row r="31" spans="2:16" s="1" customFormat="1" ht="14.25" customHeight="1" x14ac:dyDescent="0.2">
      <c r="B31" s="55">
        <f t="shared" si="0"/>
        <v>22</v>
      </c>
      <c r="C31" s="56"/>
      <c r="D31" s="60"/>
      <c r="E31" s="57" t="e">
        <f t="shared" si="1"/>
        <v>#DIV/0!</v>
      </c>
      <c r="F31" s="58"/>
      <c r="G31" s="59" t="e">
        <f t="shared" si="2"/>
        <v>#DIV/0!</v>
      </c>
      <c r="H31" s="149" t="s">
        <v>3</v>
      </c>
      <c r="I31" s="150"/>
      <c r="J31" s="65">
        <f>MIN(F10:F49)</f>
        <v>0</v>
      </c>
      <c r="M31" s="122" t="e">
        <f t="shared" si="3"/>
        <v>#DIV/0!</v>
      </c>
      <c r="N31" s="123">
        <f>M7</f>
        <v>0</v>
      </c>
      <c r="O31" s="121" t="e">
        <f t="shared" si="4"/>
        <v>#DIV/0!</v>
      </c>
      <c r="P31" s="121">
        <f>O7</f>
        <v>0</v>
      </c>
    </row>
    <row r="32" spans="2:16" s="1" customFormat="1" ht="14.25" customHeight="1" x14ac:dyDescent="0.2">
      <c r="B32" s="55">
        <f t="shared" si="0"/>
        <v>23</v>
      </c>
      <c r="C32" s="56"/>
      <c r="D32" s="60"/>
      <c r="E32" s="57" t="e">
        <f t="shared" si="1"/>
        <v>#DIV/0!</v>
      </c>
      <c r="F32" s="58"/>
      <c r="G32" s="59" t="e">
        <f t="shared" si="2"/>
        <v>#DIV/0!</v>
      </c>
      <c r="H32" s="149" t="s">
        <v>4</v>
      </c>
      <c r="I32" s="150"/>
      <c r="J32" s="68" t="e">
        <f>AVERAGE(F10:F49)</f>
        <v>#DIV/0!</v>
      </c>
      <c r="M32" s="122" t="e">
        <f t="shared" si="3"/>
        <v>#DIV/0!</v>
      </c>
      <c r="N32" s="123">
        <f>M7</f>
        <v>0</v>
      </c>
      <c r="O32" s="121" t="e">
        <f t="shared" si="4"/>
        <v>#DIV/0!</v>
      </c>
      <c r="P32" s="121">
        <f>O7</f>
        <v>0</v>
      </c>
    </row>
    <row r="33" spans="2:16" s="1" customFormat="1" ht="14.25" customHeight="1" x14ac:dyDescent="0.2">
      <c r="B33" s="55">
        <f t="shared" si="0"/>
        <v>24</v>
      </c>
      <c r="C33" s="56"/>
      <c r="D33" s="60"/>
      <c r="E33" s="57" t="e">
        <f t="shared" si="1"/>
        <v>#DIV/0!</v>
      </c>
      <c r="F33" s="58"/>
      <c r="G33" s="59" t="e">
        <f t="shared" si="2"/>
        <v>#DIV/0!</v>
      </c>
      <c r="H33" s="170" t="s">
        <v>11</v>
      </c>
      <c r="I33" s="170"/>
      <c r="J33" s="71" t="e">
        <f>J29/J28/O7</f>
        <v>#DIV/0!</v>
      </c>
      <c r="M33" s="122" t="e">
        <f t="shared" si="3"/>
        <v>#DIV/0!</v>
      </c>
      <c r="N33" s="123">
        <f>M7</f>
        <v>0</v>
      </c>
      <c r="O33" s="121" t="e">
        <f t="shared" si="4"/>
        <v>#DIV/0!</v>
      </c>
      <c r="P33" s="121">
        <f>O7</f>
        <v>0</v>
      </c>
    </row>
    <row r="34" spans="2:16" s="1" customFormat="1" ht="14.25" customHeight="1" x14ac:dyDescent="0.2">
      <c r="B34" s="55">
        <f t="shared" si="0"/>
        <v>25</v>
      </c>
      <c r="C34" s="56"/>
      <c r="D34" s="60"/>
      <c r="E34" s="57" t="e">
        <f t="shared" si="1"/>
        <v>#DIV/0!</v>
      </c>
      <c r="F34" s="58"/>
      <c r="G34" s="59" t="e">
        <f t="shared" si="2"/>
        <v>#DIV/0!</v>
      </c>
      <c r="H34" s="143" t="s">
        <v>41</v>
      </c>
      <c r="I34" s="144"/>
      <c r="J34" s="145"/>
      <c r="M34" s="122" t="e">
        <f t="shared" si="3"/>
        <v>#DIV/0!</v>
      </c>
      <c r="N34" s="123">
        <f>M7</f>
        <v>0</v>
      </c>
      <c r="O34" s="121" t="e">
        <f t="shared" si="4"/>
        <v>#DIV/0!</v>
      </c>
      <c r="P34" s="121">
        <f>O7</f>
        <v>0</v>
      </c>
    </row>
    <row r="35" spans="2:16" s="1" customFormat="1" ht="14.25" customHeight="1" x14ac:dyDescent="0.2">
      <c r="B35" s="55">
        <f t="shared" si="0"/>
        <v>26</v>
      </c>
      <c r="C35" s="56"/>
      <c r="D35" s="60"/>
      <c r="E35" s="57" t="e">
        <f t="shared" si="1"/>
        <v>#DIV/0!</v>
      </c>
      <c r="F35" s="58"/>
      <c r="G35" s="59" t="e">
        <f t="shared" si="2"/>
        <v>#DIV/0!</v>
      </c>
      <c r="H35" s="146">
        <f>F9</f>
        <v>0</v>
      </c>
      <c r="I35" s="147"/>
      <c r="J35" s="148"/>
      <c r="M35" s="122" t="e">
        <f t="shared" si="3"/>
        <v>#DIV/0!</v>
      </c>
      <c r="N35" s="123">
        <f>M7</f>
        <v>0</v>
      </c>
      <c r="O35" s="121" t="e">
        <f t="shared" si="4"/>
        <v>#DIV/0!</v>
      </c>
      <c r="P35" s="121">
        <f>O7</f>
        <v>0</v>
      </c>
    </row>
    <row r="36" spans="2:16" s="1" customFormat="1" ht="14.25" customHeight="1" x14ac:dyDescent="0.2">
      <c r="B36" s="55">
        <f t="shared" si="0"/>
        <v>27</v>
      </c>
      <c r="C36" s="56"/>
      <c r="D36" s="60"/>
      <c r="E36" s="57" t="e">
        <f t="shared" si="1"/>
        <v>#DIV/0!</v>
      </c>
      <c r="F36" s="58"/>
      <c r="G36" s="59" t="e">
        <f t="shared" si="2"/>
        <v>#DIV/0!</v>
      </c>
      <c r="H36" s="170" t="s">
        <v>8</v>
      </c>
      <c r="I36" s="170"/>
      <c r="J36" s="65">
        <f>COUNTIF(G10:G49,"ممتاز")</f>
        <v>0</v>
      </c>
      <c r="M36" s="122" t="e">
        <f t="shared" si="3"/>
        <v>#DIV/0!</v>
      </c>
      <c r="N36" s="123">
        <f>M7</f>
        <v>0</v>
      </c>
      <c r="O36" s="121" t="e">
        <f t="shared" si="4"/>
        <v>#DIV/0!</v>
      </c>
      <c r="P36" s="121">
        <f>O7</f>
        <v>0</v>
      </c>
    </row>
    <row r="37" spans="2:16" s="1" customFormat="1" ht="14.25" customHeight="1" x14ac:dyDescent="0.2">
      <c r="B37" s="55">
        <f t="shared" si="0"/>
        <v>28</v>
      </c>
      <c r="C37" s="56"/>
      <c r="D37" s="60"/>
      <c r="E37" s="57" t="e">
        <f t="shared" si="1"/>
        <v>#DIV/0!</v>
      </c>
      <c r="F37" s="58"/>
      <c r="G37" s="59" t="e">
        <f t="shared" si="2"/>
        <v>#DIV/0!</v>
      </c>
      <c r="H37" s="149" t="s">
        <v>13</v>
      </c>
      <c r="I37" s="150"/>
      <c r="J37" s="65">
        <f>COUNTIF(G10:G49,"جيد جداً")</f>
        <v>0</v>
      </c>
      <c r="M37" s="122" t="e">
        <f t="shared" si="3"/>
        <v>#DIV/0!</v>
      </c>
      <c r="N37" s="123">
        <f>M7</f>
        <v>0</v>
      </c>
      <c r="O37" s="121" t="e">
        <f t="shared" si="4"/>
        <v>#DIV/0!</v>
      </c>
      <c r="P37" s="121">
        <f>O7</f>
        <v>0</v>
      </c>
    </row>
    <row r="38" spans="2:16" s="1" customFormat="1" ht="14.25" customHeight="1" x14ac:dyDescent="0.2">
      <c r="B38" s="55">
        <f t="shared" si="0"/>
        <v>29</v>
      </c>
      <c r="C38" s="56"/>
      <c r="D38" s="60"/>
      <c r="E38" s="57" t="e">
        <f t="shared" si="1"/>
        <v>#DIV/0!</v>
      </c>
      <c r="F38" s="58"/>
      <c r="G38" s="59" t="e">
        <f t="shared" si="2"/>
        <v>#DIV/0!</v>
      </c>
      <c r="H38" s="149" t="s">
        <v>14</v>
      </c>
      <c r="I38" s="150"/>
      <c r="J38" s="65">
        <f>COUNTIF(G10:G49,"جيد")</f>
        <v>0</v>
      </c>
      <c r="M38" s="122" t="e">
        <f t="shared" si="3"/>
        <v>#DIV/0!</v>
      </c>
      <c r="N38" s="123">
        <f>M7</f>
        <v>0</v>
      </c>
      <c r="O38" s="121" t="e">
        <f t="shared" si="4"/>
        <v>#DIV/0!</v>
      </c>
      <c r="P38" s="121">
        <f>O7</f>
        <v>0</v>
      </c>
    </row>
    <row r="39" spans="2:16" s="1" customFormat="1" ht="14.25" customHeight="1" x14ac:dyDescent="0.2">
      <c r="B39" s="55">
        <f t="shared" si="0"/>
        <v>30</v>
      </c>
      <c r="C39" s="56"/>
      <c r="D39" s="60"/>
      <c r="E39" s="57" t="e">
        <f t="shared" si="1"/>
        <v>#DIV/0!</v>
      </c>
      <c r="F39" s="58"/>
      <c r="G39" s="59" t="e">
        <f t="shared" si="2"/>
        <v>#DIV/0!</v>
      </c>
      <c r="H39" s="149" t="s">
        <v>15</v>
      </c>
      <c r="I39" s="150"/>
      <c r="J39" s="65">
        <f>COUNTIF(G10:G49,"مقبول")</f>
        <v>0</v>
      </c>
      <c r="M39" s="122" t="e">
        <f t="shared" si="3"/>
        <v>#DIV/0!</v>
      </c>
      <c r="N39" s="123">
        <f>M7</f>
        <v>0</v>
      </c>
      <c r="O39" s="121" t="e">
        <f t="shared" si="4"/>
        <v>#DIV/0!</v>
      </c>
      <c r="P39" s="121">
        <f>O7</f>
        <v>0</v>
      </c>
    </row>
    <row r="40" spans="2:16" s="1" customFormat="1" ht="14.25" customHeight="1" x14ac:dyDescent="0.2">
      <c r="B40" s="55">
        <f t="shared" si="0"/>
        <v>31</v>
      </c>
      <c r="C40" s="56"/>
      <c r="D40" s="60"/>
      <c r="E40" s="57" t="e">
        <f t="shared" si="1"/>
        <v>#DIV/0!</v>
      </c>
      <c r="F40" s="58"/>
      <c r="G40" s="59" t="e">
        <f t="shared" si="2"/>
        <v>#DIV/0!</v>
      </c>
      <c r="H40" s="149" t="s">
        <v>9</v>
      </c>
      <c r="I40" s="150"/>
      <c r="J40" s="65">
        <f>COUNTIF(G10:G49,"ضعيف")</f>
        <v>0</v>
      </c>
      <c r="M40" s="122" t="e">
        <f t="shared" si="3"/>
        <v>#DIV/0!</v>
      </c>
      <c r="N40" s="123">
        <f>M7</f>
        <v>0</v>
      </c>
      <c r="O40" s="121" t="e">
        <f t="shared" si="4"/>
        <v>#DIV/0!</v>
      </c>
      <c r="P40" s="121">
        <f>O7</f>
        <v>0</v>
      </c>
    </row>
    <row r="41" spans="2:16" s="1" customFormat="1" ht="14.25" customHeight="1" x14ac:dyDescent="0.2">
      <c r="B41" s="55">
        <f t="shared" si="0"/>
        <v>32</v>
      </c>
      <c r="C41" s="56"/>
      <c r="D41" s="60"/>
      <c r="E41" s="57" t="e">
        <f t="shared" si="1"/>
        <v>#DIV/0!</v>
      </c>
      <c r="F41" s="58"/>
      <c r="G41" s="59" t="e">
        <f t="shared" si="2"/>
        <v>#DIV/0!</v>
      </c>
      <c r="H41" s="149" t="s">
        <v>17</v>
      </c>
      <c r="I41" s="150"/>
      <c r="J41" s="65">
        <f>COUNTIF(G10:G49,"غائب")</f>
        <v>0</v>
      </c>
      <c r="M41" s="122" t="e">
        <f t="shared" si="3"/>
        <v>#DIV/0!</v>
      </c>
      <c r="N41" s="123">
        <f>M7</f>
        <v>0</v>
      </c>
      <c r="O41" s="121" t="e">
        <f t="shared" si="4"/>
        <v>#DIV/0!</v>
      </c>
      <c r="P41" s="121">
        <f>O7</f>
        <v>0</v>
      </c>
    </row>
    <row r="42" spans="2:16" s="1" customFormat="1" ht="14.25" customHeight="1" x14ac:dyDescent="0.2">
      <c r="B42" s="55">
        <f t="shared" si="0"/>
        <v>33</v>
      </c>
      <c r="C42" s="56"/>
      <c r="D42" s="60"/>
      <c r="E42" s="57" t="e">
        <f t="shared" si="1"/>
        <v>#DIV/0!</v>
      </c>
      <c r="F42" s="58"/>
      <c r="G42" s="59" t="e">
        <f t="shared" si="2"/>
        <v>#DIV/0!</v>
      </c>
      <c r="H42" s="143" t="s">
        <v>42</v>
      </c>
      <c r="I42" s="144"/>
      <c r="J42" s="145"/>
      <c r="M42" s="122" t="e">
        <f t="shared" si="3"/>
        <v>#DIV/0!</v>
      </c>
      <c r="N42" s="123">
        <f t="shared" ref="N42:N49" si="5">N41</f>
        <v>0</v>
      </c>
      <c r="O42" s="121" t="e">
        <f t="shared" si="4"/>
        <v>#DIV/0!</v>
      </c>
      <c r="P42" s="121">
        <f>O7</f>
        <v>0</v>
      </c>
    </row>
    <row r="43" spans="2:16" s="1" customFormat="1" ht="14.25" customHeight="1" x14ac:dyDescent="0.2">
      <c r="B43" s="55">
        <f t="shared" si="0"/>
        <v>34</v>
      </c>
      <c r="C43" s="56"/>
      <c r="D43" s="60"/>
      <c r="E43" s="57" t="e">
        <f t="shared" si="1"/>
        <v>#DIV/0!</v>
      </c>
      <c r="F43" s="58"/>
      <c r="G43" s="59" t="e">
        <f t="shared" si="2"/>
        <v>#DIV/0!</v>
      </c>
      <c r="H43" s="146">
        <f>D9</f>
        <v>0</v>
      </c>
      <c r="I43" s="147"/>
      <c r="J43" s="148"/>
      <c r="M43" s="122" t="e">
        <f t="shared" si="3"/>
        <v>#DIV/0!</v>
      </c>
      <c r="N43" s="123">
        <f t="shared" si="5"/>
        <v>0</v>
      </c>
      <c r="O43" s="121" t="e">
        <f t="shared" si="4"/>
        <v>#DIV/0!</v>
      </c>
      <c r="P43" s="121">
        <f>O7</f>
        <v>0</v>
      </c>
    </row>
    <row r="44" spans="2:16" ht="14.25" customHeight="1" x14ac:dyDescent="0.2">
      <c r="B44" s="55">
        <f t="shared" si="0"/>
        <v>35</v>
      </c>
      <c r="C44" s="56"/>
      <c r="D44" s="60"/>
      <c r="E44" s="57" t="e">
        <f t="shared" si="1"/>
        <v>#DIV/0!</v>
      </c>
      <c r="F44" s="58"/>
      <c r="G44" s="59" t="e">
        <f t="shared" si="2"/>
        <v>#DIV/0!</v>
      </c>
      <c r="H44" s="165" t="e">
        <f>J16</f>
        <v>#DIV/0!</v>
      </c>
      <c r="I44" s="168"/>
      <c r="J44" s="169"/>
      <c r="M44" s="122" t="e">
        <f t="shared" si="3"/>
        <v>#DIV/0!</v>
      </c>
      <c r="N44" s="123">
        <f t="shared" si="5"/>
        <v>0</v>
      </c>
      <c r="O44" s="121" t="e">
        <f t="shared" si="4"/>
        <v>#DIV/0!</v>
      </c>
      <c r="P44" s="121">
        <f>O7</f>
        <v>0</v>
      </c>
    </row>
    <row r="45" spans="2:16" ht="14.25" customHeight="1" x14ac:dyDescent="0.2">
      <c r="B45" s="55">
        <f t="shared" si="0"/>
        <v>36</v>
      </c>
      <c r="C45" s="56"/>
      <c r="D45" s="60"/>
      <c r="E45" s="57" t="e">
        <f t="shared" si="1"/>
        <v>#DIV/0!</v>
      </c>
      <c r="F45" s="58"/>
      <c r="G45" s="59" t="e">
        <f t="shared" si="2"/>
        <v>#DIV/0!</v>
      </c>
      <c r="H45" s="143" t="s">
        <v>42</v>
      </c>
      <c r="I45" s="144"/>
      <c r="J45" s="145"/>
      <c r="M45" s="122" t="e">
        <f t="shared" si="3"/>
        <v>#DIV/0!</v>
      </c>
      <c r="N45" s="123">
        <f t="shared" si="5"/>
        <v>0</v>
      </c>
      <c r="O45" s="121" t="e">
        <f t="shared" si="4"/>
        <v>#DIV/0!</v>
      </c>
      <c r="P45" s="121">
        <f>O7</f>
        <v>0</v>
      </c>
    </row>
    <row r="46" spans="2:16" ht="14.25" customHeight="1" x14ac:dyDescent="0.2">
      <c r="B46" s="55">
        <f t="shared" si="0"/>
        <v>37</v>
      </c>
      <c r="C46" s="56"/>
      <c r="D46" s="60"/>
      <c r="E46" s="57" t="e">
        <f t="shared" si="1"/>
        <v>#DIV/0!</v>
      </c>
      <c r="F46" s="58"/>
      <c r="G46" s="59" t="e">
        <f t="shared" si="2"/>
        <v>#DIV/0!</v>
      </c>
      <c r="H46" s="146">
        <f>F9</f>
        <v>0</v>
      </c>
      <c r="I46" s="147"/>
      <c r="J46" s="148"/>
      <c r="M46" s="122" t="e">
        <f t="shared" si="3"/>
        <v>#DIV/0!</v>
      </c>
      <c r="N46" s="123">
        <f t="shared" si="5"/>
        <v>0</v>
      </c>
      <c r="O46" s="121" t="e">
        <f t="shared" si="4"/>
        <v>#DIV/0!</v>
      </c>
      <c r="P46" s="121">
        <f>O7</f>
        <v>0</v>
      </c>
    </row>
    <row r="47" spans="2:16" ht="14.25" customHeight="1" x14ac:dyDescent="0.2">
      <c r="B47" s="55">
        <f t="shared" si="0"/>
        <v>38</v>
      </c>
      <c r="C47" s="56"/>
      <c r="D47" s="60"/>
      <c r="E47" s="57" t="e">
        <f t="shared" si="1"/>
        <v>#DIV/0!</v>
      </c>
      <c r="F47" s="58"/>
      <c r="G47" s="59" t="e">
        <f t="shared" si="2"/>
        <v>#DIV/0!</v>
      </c>
      <c r="H47" s="165" t="e">
        <f>J33</f>
        <v>#DIV/0!</v>
      </c>
      <c r="I47" s="168"/>
      <c r="J47" s="169"/>
      <c r="M47" s="122" t="e">
        <f t="shared" si="3"/>
        <v>#DIV/0!</v>
      </c>
      <c r="N47" s="123">
        <f t="shared" si="5"/>
        <v>0</v>
      </c>
      <c r="O47" s="121" t="e">
        <f t="shared" si="4"/>
        <v>#DIV/0!</v>
      </c>
      <c r="P47" s="121">
        <f>O7</f>
        <v>0</v>
      </c>
    </row>
    <row r="48" spans="2:16" ht="14.25" customHeight="1" x14ac:dyDescent="0.2">
      <c r="B48" s="55">
        <f t="shared" si="0"/>
        <v>39</v>
      </c>
      <c r="C48" s="56"/>
      <c r="D48" s="60"/>
      <c r="E48" s="57" t="e">
        <f t="shared" si="1"/>
        <v>#DIV/0!</v>
      </c>
      <c r="F48" s="58"/>
      <c r="G48" s="59" t="e">
        <f t="shared" si="2"/>
        <v>#DIV/0!</v>
      </c>
      <c r="H48" s="159" t="s">
        <v>20</v>
      </c>
      <c r="I48" s="160"/>
      <c r="J48" s="163" t="e">
        <f>H47-H44</f>
        <v>#DIV/0!</v>
      </c>
      <c r="M48" s="122" t="e">
        <f t="shared" si="3"/>
        <v>#DIV/0!</v>
      </c>
      <c r="N48" s="123">
        <f t="shared" si="5"/>
        <v>0</v>
      </c>
      <c r="O48" s="121" t="e">
        <f t="shared" si="4"/>
        <v>#DIV/0!</v>
      </c>
      <c r="P48" s="121">
        <f>O7</f>
        <v>0</v>
      </c>
    </row>
    <row r="49" spans="2:16" ht="14.25" customHeight="1" x14ac:dyDescent="0.2">
      <c r="B49" s="55">
        <f t="shared" si="0"/>
        <v>40</v>
      </c>
      <c r="C49" s="56"/>
      <c r="D49" s="60"/>
      <c r="E49" s="57" t="e">
        <f t="shared" si="1"/>
        <v>#DIV/0!</v>
      </c>
      <c r="F49" s="58"/>
      <c r="G49" s="59" t="e">
        <f t="shared" si="2"/>
        <v>#DIV/0!</v>
      </c>
      <c r="H49" s="161"/>
      <c r="I49" s="162"/>
      <c r="J49" s="179"/>
      <c r="M49" s="122" t="e">
        <f t="shared" si="3"/>
        <v>#DIV/0!</v>
      </c>
      <c r="N49" s="123">
        <f t="shared" si="5"/>
        <v>0</v>
      </c>
      <c r="O49" s="121" t="e">
        <f t="shared" si="4"/>
        <v>#DIV/0!</v>
      </c>
      <c r="P49" s="121">
        <f>O7</f>
        <v>0</v>
      </c>
    </row>
    <row r="50" spans="2:16" ht="7.5" customHeight="1" x14ac:dyDescent="0.2">
      <c r="B50" s="6"/>
      <c r="C50" s="6"/>
      <c r="D50" s="25"/>
      <c r="E50" s="26"/>
      <c r="F50" s="6"/>
      <c r="G50" s="6"/>
      <c r="H50" s="6"/>
      <c r="I50" s="6"/>
      <c r="J50" s="6"/>
    </row>
    <row r="51" spans="2:16" ht="15.75" x14ac:dyDescent="0.25">
      <c r="B51" s="156" t="s">
        <v>23</v>
      </c>
      <c r="C51" s="156"/>
      <c r="D51" s="156"/>
      <c r="E51" s="156"/>
      <c r="F51" s="156"/>
      <c r="G51" s="171" t="s">
        <v>36</v>
      </c>
      <c r="H51" s="171"/>
      <c r="I51" s="171"/>
      <c r="J51" s="171"/>
      <c r="K51" s="3"/>
    </row>
    <row r="52" spans="2:16" ht="15.75" x14ac:dyDescent="0.25">
      <c r="B52" s="157" t="str">
        <f>'القائمة الرئيسية'!H12</f>
        <v>أ. سفيان عيد الصاعدي</v>
      </c>
      <c r="C52" s="157"/>
      <c r="D52" s="157"/>
      <c r="E52" s="157"/>
      <c r="F52" s="157"/>
      <c r="G52" s="172" t="str">
        <f>'القائمة الرئيسية'!H13</f>
        <v>أ. حمزة يوسف عفيفي</v>
      </c>
      <c r="H52" s="172"/>
      <c r="I52" s="172"/>
      <c r="J52" s="172"/>
      <c r="K52" s="3"/>
    </row>
  </sheetData>
  <sheetProtection algorithmName="SHA-512" hashValue="ImNd41ao41putj1D+zXM92JJhPwHknTxuGTADqYc+Af2moM6qZiIg2Wz3F/qj/Cd4c6QZXGUt5zwDWmoB7nIBg==" saltValue="32MBV++f7FAJlO+fSTqgEQ==" spinCount="100000" sheet="1" formatCells="0" formatColumns="0" formatRows="0" insertColumns="0" insertRows="0" deleteColumns="0" deleteRows="0" selectLockedCells="1" sort="0" autoFilter="0" pivotTables="0"/>
  <mergeCells count="60">
    <mergeCell ref="B52:D52"/>
    <mergeCell ref="E52:F52"/>
    <mergeCell ref="G52:J52"/>
    <mergeCell ref="H44:J44"/>
    <mergeCell ref="H47:J47"/>
    <mergeCell ref="H48:I49"/>
    <mergeCell ref="J48:J49"/>
    <mergeCell ref="B51:D51"/>
    <mergeCell ref="E51:F51"/>
    <mergeCell ref="G51:J51"/>
    <mergeCell ref="H45:J45"/>
    <mergeCell ref="H46:J46"/>
    <mergeCell ref="H37:I37"/>
    <mergeCell ref="H38:I38"/>
    <mergeCell ref="H39:I39"/>
    <mergeCell ref="H40:I40"/>
    <mergeCell ref="H31:I31"/>
    <mergeCell ref="H32:I32"/>
    <mergeCell ref="H33:I33"/>
    <mergeCell ref="H34:J34"/>
    <mergeCell ref="H35:J35"/>
    <mergeCell ref="H41:I41"/>
    <mergeCell ref="H42:J42"/>
    <mergeCell ref="H43:J43"/>
    <mergeCell ref="H30:I30"/>
    <mergeCell ref="H19:I19"/>
    <mergeCell ref="H20:I20"/>
    <mergeCell ref="H21:I21"/>
    <mergeCell ref="H22:I22"/>
    <mergeCell ref="H23:I23"/>
    <mergeCell ref="H24:I24"/>
    <mergeCell ref="H25:J25"/>
    <mergeCell ref="H26:J26"/>
    <mergeCell ref="H27:J27"/>
    <mergeCell ref="H28:I28"/>
    <mergeCell ref="H29:I29"/>
    <mergeCell ref="H36:I36"/>
    <mergeCell ref="H10:J10"/>
    <mergeCell ref="H18:J18"/>
    <mergeCell ref="H11:I11"/>
    <mergeCell ref="H12:I12"/>
    <mergeCell ref="H13:I13"/>
    <mergeCell ref="H14:I14"/>
    <mergeCell ref="H15:I15"/>
    <mergeCell ref="H16:I16"/>
    <mergeCell ref="H17:J17"/>
    <mergeCell ref="D3:H3"/>
    <mergeCell ref="D4:H4"/>
    <mergeCell ref="D5:H5"/>
    <mergeCell ref="D1:H1"/>
    <mergeCell ref="D2:H2"/>
    <mergeCell ref="M9:N9"/>
    <mergeCell ref="O9:P9"/>
    <mergeCell ref="G7:H7"/>
    <mergeCell ref="I7:J7"/>
    <mergeCell ref="C6:E6"/>
    <mergeCell ref="F6:J6"/>
    <mergeCell ref="B7:F7"/>
    <mergeCell ref="B8:E8"/>
    <mergeCell ref="H9:J9"/>
  </mergeCells>
  <conditionalFormatting sqref="E10:E50">
    <cfRule type="containsText" dxfId="49" priority="1" operator="containsText" text="ضعيف">
      <formula>NOT(ISERROR(SEARCH("ضعيف",E10)))</formula>
    </cfRule>
    <cfRule type="containsText" dxfId="48" priority="4" operator="containsText" text="ضعيف">
      <formula>NOT(ISERROR(SEARCH("ضعيف",E10)))</formula>
    </cfRule>
    <cfRule type="containsText" dxfId="47" priority="5" operator="containsText" text="مقبول">
      <formula>NOT(ISERROR(SEARCH("مقبول",E10)))</formula>
    </cfRule>
    <cfRule type="containsText" dxfId="46" priority="8" operator="containsText" text="جيد">
      <formula>NOT(ISERROR(SEARCH("جيد",E10)))</formula>
    </cfRule>
    <cfRule type="containsText" dxfId="45" priority="9" operator="containsText" text="جيد جداً">
      <formula>NOT(ISERROR(SEARCH("جيد جداً",E10)))</formula>
    </cfRule>
    <cfRule type="containsText" dxfId="44" priority="10" operator="containsText" text="ممتاز">
      <formula>NOT(ISERROR(SEARCH("ممتاز",E10)))</formula>
    </cfRule>
  </conditionalFormatting>
  <conditionalFormatting sqref="G10:G49">
    <cfRule type="containsText" dxfId="43" priority="2" operator="containsText" text="ضعيف">
      <formula>NOT(ISERROR(SEARCH("ضعيف",G10)))</formula>
    </cfRule>
    <cfRule type="containsText" dxfId="42" priority="3" operator="containsText" text="مقبول">
      <formula>NOT(ISERROR(SEARCH("مقبول",G10)))</formula>
    </cfRule>
    <cfRule type="containsText" dxfId="41" priority="6" operator="containsText" text="ممتاز">
      <formula>NOT(ISERROR(SEARCH("ممتاز",G10)))</formula>
    </cfRule>
    <cfRule type="containsText" dxfId="40" priority="7" operator="containsText" text="جيد">
      <formula>NOT(ISERROR(SEARCH("جيد",G10)))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2748-EA93-45DB-B9FB-D3C51DF6A281}">
  <sheetPr>
    <tabColor rgb="FFFF0000"/>
  </sheetPr>
  <dimension ref="B1:P52"/>
  <sheetViews>
    <sheetView showGridLines="0" rightToLeft="1" zoomScale="110" zoomScaleNormal="110" workbookViewId="0">
      <selection activeCell="C10" sqref="C10"/>
    </sheetView>
  </sheetViews>
  <sheetFormatPr defaultRowHeight="14.25" x14ac:dyDescent="0.2"/>
  <cols>
    <col min="1" max="1" width="1.125" customWidth="1"/>
    <col min="2" max="2" width="3.375" customWidth="1"/>
    <col min="3" max="3" width="19.125" customWidth="1"/>
    <col min="4" max="4" width="9.625" customWidth="1"/>
    <col min="5" max="5" width="9" customWidth="1"/>
    <col min="6" max="6" width="9.625" customWidth="1"/>
    <col min="7" max="7" width="9" customWidth="1"/>
    <col min="9" max="10" width="9.625" customWidth="1"/>
    <col min="11" max="11" width="9" customWidth="1"/>
    <col min="12" max="12" width="25.875" customWidth="1"/>
    <col min="13" max="16" width="10.625" customWidth="1"/>
  </cols>
  <sheetData>
    <row r="1" spans="2:16" s="1" customFormat="1" ht="14.25" customHeight="1" x14ac:dyDescent="0.2">
      <c r="B1" s="7"/>
      <c r="C1" s="7"/>
      <c r="D1" s="158" t="s">
        <v>1</v>
      </c>
      <c r="E1" s="158"/>
      <c r="F1" s="158"/>
      <c r="G1" s="158"/>
      <c r="H1" s="158"/>
      <c r="I1" s="7"/>
      <c r="J1" s="7"/>
    </row>
    <row r="2" spans="2:16" s="1" customFormat="1" ht="18" customHeight="1" x14ac:dyDescent="0.2">
      <c r="B2" s="7"/>
      <c r="C2" s="7"/>
      <c r="D2" s="158" t="s">
        <v>0</v>
      </c>
      <c r="E2" s="158"/>
      <c r="F2" s="158"/>
      <c r="G2" s="158"/>
      <c r="H2" s="158"/>
      <c r="I2" s="7"/>
      <c r="J2" s="7"/>
    </row>
    <row r="3" spans="2:16" s="1" customFormat="1" ht="18" customHeight="1" x14ac:dyDescent="0.2">
      <c r="B3" s="7"/>
      <c r="C3" s="7"/>
      <c r="D3" s="158" t="str">
        <f>'القائمة الرئيسية'!E6</f>
        <v>الإدارة العامة للتعليم بمنطقة المدينة المنورة</v>
      </c>
      <c r="E3" s="158"/>
      <c r="F3" s="158"/>
      <c r="G3" s="158"/>
      <c r="H3" s="158"/>
      <c r="I3" s="7"/>
      <c r="J3" s="7"/>
    </row>
    <row r="4" spans="2:16" s="1" customFormat="1" ht="16.5" customHeight="1" x14ac:dyDescent="0.2">
      <c r="B4" s="7"/>
      <c r="C4" s="7"/>
      <c r="D4" s="158" t="str">
        <f>'القائمة الرئيسية'!E7</f>
        <v>مكتب تعليم العوالي</v>
      </c>
      <c r="E4" s="158"/>
      <c r="F4" s="158"/>
      <c r="G4" s="158"/>
      <c r="H4" s="158"/>
      <c r="I4" s="7"/>
      <c r="J4" s="7"/>
      <c r="K4" s="2"/>
      <c r="L4" s="2"/>
    </row>
    <row r="5" spans="2:16" s="1" customFormat="1" ht="16.5" customHeight="1" x14ac:dyDescent="0.2">
      <c r="B5" s="7"/>
      <c r="C5" s="7"/>
      <c r="D5" s="158" t="str">
        <f>'القائمة الرئيسية'!E8</f>
        <v>مدرسة الفيصلية الابتدائية</v>
      </c>
      <c r="E5" s="158"/>
      <c r="F5" s="158"/>
      <c r="G5" s="158"/>
      <c r="H5" s="158"/>
      <c r="I5" s="7"/>
      <c r="J5" s="7"/>
      <c r="K5" s="2"/>
      <c r="L5" s="2"/>
    </row>
    <row r="6" spans="2:16" s="8" customFormat="1" ht="19.5" customHeight="1" x14ac:dyDescent="0.2">
      <c r="B6" s="61"/>
      <c r="C6" s="142" t="str">
        <f>'القائمة الرئيسية'!D11&amp;'القائمة الرئيسية'!E11</f>
        <v>العام الدراسي:</v>
      </c>
      <c r="D6" s="142"/>
      <c r="E6" s="142"/>
      <c r="F6" s="142" t="str">
        <f>'القائمة الرئيسية'!D12&amp;'القائمة الرئيسية'!E12</f>
        <v>الفصل الدراسي:</v>
      </c>
      <c r="G6" s="142"/>
      <c r="H6" s="142"/>
      <c r="I6" s="142"/>
      <c r="J6" s="142"/>
    </row>
    <row r="7" spans="2:16" s="8" customFormat="1" ht="18" customHeight="1" x14ac:dyDescent="0.2">
      <c r="B7" s="175" t="str">
        <f>'القائمة الرئيسية'!E15</f>
        <v>كشف متابعة الاختبارات القبلية والبعدية لتهيئة الطلاب لاختبار نافس 2024</v>
      </c>
      <c r="C7" s="175"/>
      <c r="D7" s="175"/>
      <c r="E7" s="175"/>
      <c r="F7" s="175"/>
      <c r="G7" s="176" t="str">
        <f>'القائمة الرئيسية'!D10&amp;'القائمة الرئيسية'!E10</f>
        <v>المادة:</v>
      </c>
      <c r="H7" s="176"/>
      <c r="I7" s="175" t="str">
        <f>'القائمة الرئيسية'!D9&amp;'القائمة الرئيسية'!E9&amp;3</f>
        <v>الصف:3</v>
      </c>
      <c r="J7" s="175"/>
      <c r="K7" s="79"/>
      <c r="L7" s="10"/>
      <c r="M7" s="43">
        <f>'القائمة الرئيسية'!H7</f>
        <v>0</v>
      </c>
      <c r="N7" s="124"/>
      <c r="O7" s="43">
        <f>'القائمة الرئيسية'!H8</f>
        <v>0</v>
      </c>
      <c r="P7" s="124"/>
    </row>
    <row r="8" spans="2:16" s="8" customFormat="1" ht="9" customHeight="1" x14ac:dyDescent="0.2">
      <c r="B8" s="141"/>
      <c r="C8" s="141"/>
      <c r="D8" s="141"/>
      <c r="E8" s="141"/>
      <c r="F8" s="80"/>
      <c r="G8" s="77"/>
      <c r="H8" s="77"/>
      <c r="I8" s="77"/>
      <c r="J8" s="77"/>
      <c r="K8" s="10"/>
      <c r="L8" s="10"/>
      <c r="M8" s="124"/>
      <c r="N8" s="124"/>
      <c r="O8" s="124"/>
      <c r="P8" s="124"/>
    </row>
    <row r="9" spans="2:16" s="8" customFormat="1" ht="15" customHeight="1" x14ac:dyDescent="0.2">
      <c r="B9" s="55" t="s">
        <v>6</v>
      </c>
      <c r="C9" s="55" t="str">
        <f>'1'!C9</f>
        <v>اسم الطالب</v>
      </c>
      <c r="D9" s="65">
        <f>'1'!D9</f>
        <v>0</v>
      </c>
      <c r="E9" s="55" t="s">
        <v>5</v>
      </c>
      <c r="F9" s="65">
        <f>'1'!F9</f>
        <v>0</v>
      </c>
      <c r="G9" s="66" t="s">
        <v>5</v>
      </c>
      <c r="H9" s="143" t="s">
        <v>40</v>
      </c>
      <c r="I9" s="144"/>
      <c r="J9" s="145"/>
      <c r="L9" s="10"/>
      <c r="M9" s="140">
        <f>'القائمة الرئيسية'!G7</f>
        <v>0</v>
      </c>
      <c r="N9" s="140"/>
      <c r="O9" s="140">
        <f>'القائمة الرئيسية'!G8</f>
        <v>0</v>
      </c>
      <c r="P9" s="140"/>
    </row>
    <row r="10" spans="2:16" s="8" customFormat="1" ht="14.25" customHeight="1" x14ac:dyDescent="0.2">
      <c r="B10" s="55">
        <f>ROW()-9</f>
        <v>1</v>
      </c>
      <c r="C10" s="58"/>
      <c r="D10" s="60"/>
      <c r="E10" s="57" t="e">
        <f>IF(M10&gt;=90,"ممتاز",IF(M10&gt;=80,"جيد جداً",IF(M10&gt;=70,"جيد",IF(M10&gt;=50,"مقبول",IF(M10&gt;=0.25,"ضعيف","غائب")))))</f>
        <v>#DIV/0!</v>
      </c>
      <c r="F10" s="58"/>
      <c r="G10" s="59" t="e">
        <f>IF(O10&gt;=90,"ممتاز",IF(O10&gt;=80,"جيد جداً",IF(O10&gt;=70,"جيد",IF(O10&gt;=50,"مقبول",IF(O10&gt;=0.25,"ضعيف","غائب")))))</f>
        <v>#DIV/0!</v>
      </c>
      <c r="H10" s="146">
        <f>D9</f>
        <v>0</v>
      </c>
      <c r="I10" s="147"/>
      <c r="J10" s="148"/>
      <c r="L10" s="10"/>
      <c r="M10" s="122" t="e">
        <f>D10*100/N10</f>
        <v>#DIV/0!</v>
      </c>
      <c r="N10" s="123">
        <f>M7</f>
        <v>0</v>
      </c>
      <c r="O10" s="121" t="e">
        <f>F10*100/P10</f>
        <v>#DIV/0!</v>
      </c>
      <c r="P10" s="121">
        <f>O7</f>
        <v>0</v>
      </c>
    </row>
    <row r="11" spans="2:16" s="8" customFormat="1" ht="14.25" customHeight="1" x14ac:dyDescent="0.2">
      <c r="B11" s="55">
        <f t="shared" ref="B11:B49" si="0">ROW()-9</f>
        <v>2</v>
      </c>
      <c r="C11" s="58"/>
      <c r="D11" s="60"/>
      <c r="E11" s="57" t="e">
        <f t="shared" ref="E11:E49" si="1">IF(M11&gt;=90,"ممتاز",IF(M11&gt;=80,"جيد جداً",IF(M11&gt;=70,"جيد",IF(M11&gt;=50,"مقبول",IF(M11&gt;=0.25,"ضعيف","غائب")))))</f>
        <v>#DIV/0!</v>
      </c>
      <c r="F11" s="58"/>
      <c r="G11" s="59" t="e">
        <f t="shared" ref="G11:G49" si="2">IF(O11&gt;=90,"ممتاز",IF(O11&gt;=80,"جيد جداً",IF(O11&gt;=70,"جيد",IF(O11&gt;=50,"مقبول",IF(O11&gt;=0.25,"ضعيف","غائب")))))</f>
        <v>#DIV/0!</v>
      </c>
      <c r="H11" s="154" t="s">
        <v>46</v>
      </c>
      <c r="I11" s="155"/>
      <c r="J11" s="67">
        <f>COUNTA(D10:D49)</f>
        <v>0</v>
      </c>
      <c r="M11" s="122" t="e">
        <f t="shared" ref="M11:M49" si="3">D11*100/N11</f>
        <v>#DIV/0!</v>
      </c>
      <c r="N11" s="123">
        <f>M7</f>
        <v>0</v>
      </c>
      <c r="O11" s="121" t="e">
        <f t="shared" ref="O11:O49" si="4">F11*100/P11</f>
        <v>#DIV/0!</v>
      </c>
      <c r="P11" s="121">
        <f>O7</f>
        <v>0</v>
      </c>
    </row>
    <row r="12" spans="2:16" s="8" customFormat="1" ht="14.25" customHeight="1" x14ac:dyDescent="0.2">
      <c r="B12" s="55">
        <f t="shared" si="0"/>
        <v>3</v>
      </c>
      <c r="C12" s="58"/>
      <c r="D12" s="60"/>
      <c r="E12" s="57" t="e">
        <f t="shared" si="1"/>
        <v>#DIV/0!</v>
      </c>
      <c r="F12" s="58"/>
      <c r="G12" s="59" t="e">
        <f t="shared" si="2"/>
        <v>#DIV/0!</v>
      </c>
      <c r="H12" s="149" t="s">
        <v>7</v>
      </c>
      <c r="I12" s="150"/>
      <c r="J12" s="65">
        <f>SUM(D10:D49)</f>
        <v>0</v>
      </c>
      <c r="L12" s="10"/>
      <c r="M12" s="122" t="e">
        <f t="shared" si="3"/>
        <v>#DIV/0!</v>
      </c>
      <c r="N12" s="123">
        <f>M7</f>
        <v>0</v>
      </c>
      <c r="O12" s="121" t="e">
        <f t="shared" si="4"/>
        <v>#DIV/0!</v>
      </c>
      <c r="P12" s="121">
        <f>O7</f>
        <v>0</v>
      </c>
    </row>
    <row r="13" spans="2:16" s="8" customFormat="1" ht="14.25" customHeight="1" x14ac:dyDescent="0.2">
      <c r="B13" s="55">
        <f t="shared" si="0"/>
        <v>4</v>
      </c>
      <c r="C13" s="58"/>
      <c r="D13" s="60"/>
      <c r="E13" s="57" t="e">
        <f t="shared" si="1"/>
        <v>#DIV/0!</v>
      </c>
      <c r="F13" s="58"/>
      <c r="G13" s="59" t="e">
        <f t="shared" si="2"/>
        <v>#DIV/0!</v>
      </c>
      <c r="H13" s="149" t="s">
        <v>2</v>
      </c>
      <c r="I13" s="150"/>
      <c r="J13" s="65">
        <f>MAX(D10:D49)</f>
        <v>0</v>
      </c>
      <c r="L13" s="10"/>
      <c r="M13" s="122" t="e">
        <f t="shared" si="3"/>
        <v>#DIV/0!</v>
      </c>
      <c r="N13" s="123">
        <f>M7</f>
        <v>0</v>
      </c>
      <c r="O13" s="121" t="e">
        <f t="shared" si="4"/>
        <v>#DIV/0!</v>
      </c>
      <c r="P13" s="121">
        <f>O7</f>
        <v>0</v>
      </c>
    </row>
    <row r="14" spans="2:16" s="8" customFormat="1" ht="14.25" customHeight="1" x14ac:dyDescent="0.2">
      <c r="B14" s="55">
        <f t="shared" si="0"/>
        <v>5</v>
      </c>
      <c r="C14" s="58"/>
      <c r="D14" s="60"/>
      <c r="E14" s="57" t="e">
        <f t="shared" si="1"/>
        <v>#DIV/0!</v>
      </c>
      <c r="F14" s="58"/>
      <c r="G14" s="59" t="e">
        <f t="shared" si="2"/>
        <v>#DIV/0!</v>
      </c>
      <c r="H14" s="149" t="s">
        <v>3</v>
      </c>
      <c r="I14" s="150"/>
      <c r="J14" s="65">
        <f>MIN(D10:D49)</f>
        <v>0</v>
      </c>
      <c r="M14" s="122" t="e">
        <f t="shared" si="3"/>
        <v>#DIV/0!</v>
      </c>
      <c r="N14" s="123">
        <f>M7</f>
        <v>0</v>
      </c>
      <c r="O14" s="121" t="e">
        <f t="shared" si="4"/>
        <v>#DIV/0!</v>
      </c>
      <c r="P14" s="121">
        <f>O7</f>
        <v>0</v>
      </c>
    </row>
    <row r="15" spans="2:16" s="8" customFormat="1" ht="14.25" customHeight="1" x14ac:dyDescent="0.2">
      <c r="B15" s="55">
        <f t="shared" si="0"/>
        <v>6</v>
      </c>
      <c r="C15" s="58"/>
      <c r="D15" s="60"/>
      <c r="E15" s="57" t="e">
        <f t="shared" si="1"/>
        <v>#DIV/0!</v>
      </c>
      <c r="F15" s="58"/>
      <c r="G15" s="59" t="e">
        <f t="shared" si="2"/>
        <v>#DIV/0!</v>
      </c>
      <c r="H15" s="149" t="s">
        <v>4</v>
      </c>
      <c r="I15" s="150"/>
      <c r="J15" s="68" t="e">
        <f>AVERAGE(D10:D49)</f>
        <v>#DIV/0!</v>
      </c>
      <c r="M15" s="122" t="e">
        <f t="shared" si="3"/>
        <v>#DIV/0!</v>
      </c>
      <c r="N15" s="123">
        <f>M7</f>
        <v>0</v>
      </c>
      <c r="O15" s="121" t="e">
        <f t="shared" si="4"/>
        <v>#DIV/0!</v>
      </c>
      <c r="P15" s="121">
        <f>O7</f>
        <v>0</v>
      </c>
    </row>
    <row r="16" spans="2:16" s="8" customFormat="1" ht="14.25" customHeight="1" x14ac:dyDescent="0.2">
      <c r="B16" s="55">
        <f t="shared" si="0"/>
        <v>7</v>
      </c>
      <c r="C16" s="58"/>
      <c r="D16" s="60"/>
      <c r="E16" s="57" t="e">
        <f t="shared" si="1"/>
        <v>#DIV/0!</v>
      </c>
      <c r="F16" s="58"/>
      <c r="G16" s="59" t="e">
        <f t="shared" si="2"/>
        <v>#DIV/0!</v>
      </c>
      <c r="H16" s="177" t="s">
        <v>11</v>
      </c>
      <c r="I16" s="178"/>
      <c r="J16" s="69" t="e">
        <f>J12/J11/M7</f>
        <v>#DIV/0!</v>
      </c>
      <c r="K16" s="10"/>
      <c r="L16" s="10"/>
      <c r="M16" s="122" t="e">
        <f t="shared" si="3"/>
        <v>#DIV/0!</v>
      </c>
      <c r="N16" s="123">
        <f>M7</f>
        <v>0</v>
      </c>
      <c r="O16" s="121" t="e">
        <f t="shared" si="4"/>
        <v>#DIV/0!</v>
      </c>
      <c r="P16" s="121">
        <f>O7</f>
        <v>0</v>
      </c>
    </row>
    <row r="17" spans="2:16" s="8" customFormat="1" ht="14.25" customHeight="1" x14ac:dyDescent="0.2">
      <c r="B17" s="55">
        <f t="shared" si="0"/>
        <v>8</v>
      </c>
      <c r="C17" s="58"/>
      <c r="D17" s="60"/>
      <c r="E17" s="57" t="e">
        <f t="shared" si="1"/>
        <v>#DIV/0!</v>
      </c>
      <c r="F17" s="58"/>
      <c r="G17" s="59" t="e">
        <f t="shared" si="2"/>
        <v>#DIV/0!</v>
      </c>
      <c r="H17" s="143" t="s">
        <v>41</v>
      </c>
      <c r="I17" s="144"/>
      <c r="J17" s="145"/>
      <c r="L17" s="10"/>
      <c r="M17" s="122" t="e">
        <f t="shared" si="3"/>
        <v>#DIV/0!</v>
      </c>
      <c r="N17" s="123">
        <f>M7</f>
        <v>0</v>
      </c>
      <c r="O17" s="121" t="e">
        <f t="shared" si="4"/>
        <v>#DIV/0!</v>
      </c>
      <c r="P17" s="121">
        <f>O7</f>
        <v>0</v>
      </c>
    </row>
    <row r="18" spans="2:16" s="8" customFormat="1" ht="14.25" customHeight="1" x14ac:dyDescent="0.2">
      <c r="B18" s="55">
        <f t="shared" si="0"/>
        <v>9</v>
      </c>
      <c r="C18" s="58"/>
      <c r="D18" s="60"/>
      <c r="E18" s="57" t="e">
        <f t="shared" si="1"/>
        <v>#DIV/0!</v>
      </c>
      <c r="F18" s="58"/>
      <c r="G18" s="59" t="e">
        <f t="shared" si="2"/>
        <v>#DIV/0!</v>
      </c>
      <c r="H18" s="146">
        <f>D9</f>
        <v>0</v>
      </c>
      <c r="I18" s="147"/>
      <c r="J18" s="148"/>
      <c r="M18" s="122" t="e">
        <f t="shared" si="3"/>
        <v>#DIV/0!</v>
      </c>
      <c r="N18" s="123">
        <f>M7</f>
        <v>0</v>
      </c>
      <c r="O18" s="121" t="e">
        <f t="shared" si="4"/>
        <v>#DIV/0!</v>
      </c>
      <c r="P18" s="121">
        <f>O7</f>
        <v>0</v>
      </c>
    </row>
    <row r="19" spans="2:16" s="8" customFormat="1" ht="14.25" customHeight="1" x14ac:dyDescent="0.2">
      <c r="B19" s="55">
        <f t="shared" si="0"/>
        <v>10</v>
      </c>
      <c r="C19" s="58"/>
      <c r="D19" s="60"/>
      <c r="E19" s="57" t="e">
        <f t="shared" si="1"/>
        <v>#DIV/0!</v>
      </c>
      <c r="F19" s="58"/>
      <c r="G19" s="59" t="e">
        <f t="shared" si="2"/>
        <v>#DIV/0!</v>
      </c>
      <c r="H19" s="154" t="s">
        <v>8</v>
      </c>
      <c r="I19" s="155"/>
      <c r="J19" s="70">
        <f>COUNTIF(E10:E49,"ممتاز")</f>
        <v>0</v>
      </c>
      <c r="M19" s="122" t="e">
        <f t="shared" si="3"/>
        <v>#DIV/0!</v>
      </c>
      <c r="N19" s="123">
        <f>M7</f>
        <v>0</v>
      </c>
      <c r="O19" s="121" t="e">
        <f t="shared" si="4"/>
        <v>#DIV/0!</v>
      </c>
      <c r="P19" s="121">
        <f>O7</f>
        <v>0</v>
      </c>
    </row>
    <row r="20" spans="2:16" s="8" customFormat="1" ht="14.25" customHeight="1" x14ac:dyDescent="0.2">
      <c r="B20" s="55">
        <f t="shared" si="0"/>
        <v>11</v>
      </c>
      <c r="C20" s="58"/>
      <c r="D20" s="60"/>
      <c r="E20" s="57" t="e">
        <f t="shared" si="1"/>
        <v>#DIV/0!</v>
      </c>
      <c r="F20" s="58"/>
      <c r="G20" s="59" t="e">
        <f t="shared" si="2"/>
        <v>#DIV/0!</v>
      </c>
      <c r="H20" s="149" t="s">
        <v>13</v>
      </c>
      <c r="I20" s="150"/>
      <c r="J20" s="65">
        <f>COUNTIF(E10:E49,"جيد جداً")</f>
        <v>0</v>
      </c>
      <c r="M20" s="122" t="e">
        <f t="shared" si="3"/>
        <v>#DIV/0!</v>
      </c>
      <c r="N20" s="123">
        <f>M7</f>
        <v>0</v>
      </c>
      <c r="O20" s="121" t="e">
        <f t="shared" si="4"/>
        <v>#DIV/0!</v>
      </c>
      <c r="P20" s="121">
        <f>O7</f>
        <v>0</v>
      </c>
    </row>
    <row r="21" spans="2:16" s="8" customFormat="1" ht="14.25" customHeight="1" x14ac:dyDescent="0.2">
      <c r="B21" s="55">
        <f t="shared" si="0"/>
        <v>12</v>
      </c>
      <c r="C21" s="58"/>
      <c r="D21" s="60"/>
      <c r="E21" s="57" t="e">
        <f t="shared" si="1"/>
        <v>#DIV/0!</v>
      </c>
      <c r="F21" s="58"/>
      <c r="G21" s="59" t="e">
        <f t="shared" si="2"/>
        <v>#DIV/0!</v>
      </c>
      <c r="H21" s="149" t="s">
        <v>14</v>
      </c>
      <c r="I21" s="150"/>
      <c r="J21" s="65">
        <f>COUNTIF(E10:E49,"جيد")</f>
        <v>0</v>
      </c>
      <c r="M21" s="122" t="e">
        <f t="shared" si="3"/>
        <v>#DIV/0!</v>
      </c>
      <c r="N21" s="123">
        <f>M7</f>
        <v>0</v>
      </c>
      <c r="O21" s="121" t="e">
        <f t="shared" si="4"/>
        <v>#DIV/0!</v>
      </c>
      <c r="P21" s="121">
        <f>O7</f>
        <v>0</v>
      </c>
    </row>
    <row r="22" spans="2:16" s="8" customFormat="1" ht="14.25" customHeight="1" x14ac:dyDescent="0.2">
      <c r="B22" s="55">
        <f t="shared" si="0"/>
        <v>13</v>
      </c>
      <c r="C22" s="58"/>
      <c r="D22" s="60"/>
      <c r="E22" s="57" t="e">
        <f t="shared" si="1"/>
        <v>#DIV/0!</v>
      </c>
      <c r="F22" s="58"/>
      <c r="G22" s="59" t="e">
        <f t="shared" si="2"/>
        <v>#DIV/0!</v>
      </c>
      <c r="H22" s="149" t="s">
        <v>15</v>
      </c>
      <c r="I22" s="150"/>
      <c r="J22" s="65">
        <f>COUNTIF(E10:E49,"مقبول")</f>
        <v>0</v>
      </c>
      <c r="M22" s="122" t="e">
        <f t="shared" si="3"/>
        <v>#DIV/0!</v>
      </c>
      <c r="N22" s="123">
        <f>M7</f>
        <v>0</v>
      </c>
      <c r="O22" s="121" t="e">
        <f t="shared" si="4"/>
        <v>#DIV/0!</v>
      </c>
      <c r="P22" s="121">
        <f>O7</f>
        <v>0</v>
      </c>
    </row>
    <row r="23" spans="2:16" s="8" customFormat="1" ht="14.25" customHeight="1" x14ac:dyDescent="0.2">
      <c r="B23" s="55">
        <f t="shared" si="0"/>
        <v>14</v>
      </c>
      <c r="C23" s="58"/>
      <c r="D23" s="60"/>
      <c r="E23" s="57" t="e">
        <f t="shared" si="1"/>
        <v>#DIV/0!</v>
      </c>
      <c r="F23" s="58"/>
      <c r="G23" s="59" t="e">
        <f t="shared" si="2"/>
        <v>#DIV/0!</v>
      </c>
      <c r="H23" s="149" t="s">
        <v>9</v>
      </c>
      <c r="I23" s="150"/>
      <c r="J23" s="65">
        <f>COUNTIF(E10:E49,"ضعيف")</f>
        <v>0</v>
      </c>
      <c r="M23" s="122" t="e">
        <f t="shared" si="3"/>
        <v>#DIV/0!</v>
      </c>
      <c r="N23" s="123">
        <f>M7</f>
        <v>0</v>
      </c>
      <c r="O23" s="121" t="e">
        <f t="shared" si="4"/>
        <v>#DIV/0!</v>
      </c>
      <c r="P23" s="121">
        <f>O7</f>
        <v>0</v>
      </c>
    </row>
    <row r="24" spans="2:16" s="8" customFormat="1" ht="14.25" customHeight="1" x14ac:dyDescent="0.2">
      <c r="B24" s="55">
        <f t="shared" si="0"/>
        <v>15</v>
      </c>
      <c r="C24" s="58"/>
      <c r="D24" s="60"/>
      <c r="E24" s="57" t="e">
        <f t="shared" si="1"/>
        <v>#DIV/0!</v>
      </c>
      <c r="F24" s="58"/>
      <c r="G24" s="59" t="e">
        <f t="shared" si="2"/>
        <v>#DIV/0!</v>
      </c>
      <c r="H24" s="149" t="s">
        <v>17</v>
      </c>
      <c r="I24" s="150"/>
      <c r="J24" s="65">
        <f>COUNTIF(E10:E49,"غائب")</f>
        <v>0</v>
      </c>
      <c r="M24" s="122" t="e">
        <f t="shared" si="3"/>
        <v>#DIV/0!</v>
      </c>
      <c r="N24" s="123">
        <f>M7</f>
        <v>0</v>
      </c>
      <c r="O24" s="121" t="e">
        <f t="shared" si="4"/>
        <v>#DIV/0!</v>
      </c>
      <c r="P24" s="121">
        <f>O7</f>
        <v>0</v>
      </c>
    </row>
    <row r="25" spans="2:16" s="8" customFormat="1" ht="14.25" customHeight="1" x14ac:dyDescent="0.2">
      <c r="B25" s="55">
        <f t="shared" si="0"/>
        <v>16</v>
      </c>
      <c r="C25" s="58"/>
      <c r="D25" s="60"/>
      <c r="E25" s="57" t="e">
        <f t="shared" si="1"/>
        <v>#DIV/0!</v>
      </c>
      <c r="F25" s="58"/>
      <c r="G25" s="59" t="e">
        <f t="shared" si="2"/>
        <v>#DIV/0!</v>
      </c>
      <c r="H25" s="151"/>
      <c r="I25" s="152"/>
      <c r="J25" s="153"/>
      <c r="M25" s="122" t="e">
        <f t="shared" si="3"/>
        <v>#DIV/0!</v>
      </c>
      <c r="N25" s="123">
        <f>M7</f>
        <v>0</v>
      </c>
      <c r="O25" s="121" t="e">
        <f t="shared" si="4"/>
        <v>#DIV/0!</v>
      </c>
      <c r="P25" s="121">
        <f>O7</f>
        <v>0</v>
      </c>
    </row>
    <row r="26" spans="2:16" s="8" customFormat="1" ht="14.25" customHeight="1" x14ac:dyDescent="0.2">
      <c r="B26" s="55">
        <f t="shared" si="0"/>
        <v>17</v>
      </c>
      <c r="C26" s="58"/>
      <c r="D26" s="60"/>
      <c r="E26" s="57" t="e">
        <f t="shared" si="1"/>
        <v>#DIV/0!</v>
      </c>
      <c r="F26" s="58"/>
      <c r="G26" s="59" t="e">
        <f t="shared" si="2"/>
        <v>#DIV/0!</v>
      </c>
      <c r="H26" s="143" t="s">
        <v>40</v>
      </c>
      <c r="I26" s="144"/>
      <c r="J26" s="145"/>
      <c r="M26" s="122" t="e">
        <f t="shared" si="3"/>
        <v>#DIV/0!</v>
      </c>
      <c r="N26" s="123">
        <f>M7</f>
        <v>0</v>
      </c>
      <c r="O26" s="121" t="e">
        <f t="shared" si="4"/>
        <v>#DIV/0!</v>
      </c>
      <c r="P26" s="121">
        <f>O7</f>
        <v>0</v>
      </c>
    </row>
    <row r="27" spans="2:16" s="8" customFormat="1" ht="14.25" customHeight="1" x14ac:dyDescent="0.2">
      <c r="B27" s="55">
        <f t="shared" si="0"/>
        <v>18</v>
      </c>
      <c r="C27" s="58"/>
      <c r="D27" s="60"/>
      <c r="E27" s="57" t="e">
        <f t="shared" si="1"/>
        <v>#DIV/0!</v>
      </c>
      <c r="F27" s="58"/>
      <c r="G27" s="59" t="e">
        <f t="shared" si="2"/>
        <v>#DIV/0!</v>
      </c>
      <c r="H27" s="146">
        <f>F9</f>
        <v>0</v>
      </c>
      <c r="I27" s="147"/>
      <c r="J27" s="148"/>
      <c r="M27" s="122" t="e">
        <f t="shared" si="3"/>
        <v>#DIV/0!</v>
      </c>
      <c r="N27" s="123">
        <f>M7</f>
        <v>0</v>
      </c>
      <c r="O27" s="121" t="e">
        <f t="shared" si="4"/>
        <v>#DIV/0!</v>
      </c>
      <c r="P27" s="121">
        <f>O7</f>
        <v>0</v>
      </c>
    </row>
    <row r="28" spans="2:16" s="8" customFormat="1" ht="14.25" customHeight="1" x14ac:dyDescent="0.2">
      <c r="B28" s="55">
        <f t="shared" si="0"/>
        <v>19</v>
      </c>
      <c r="C28" s="58"/>
      <c r="D28" s="60"/>
      <c r="E28" s="57" t="e">
        <f t="shared" si="1"/>
        <v>#DIV/0!</v>
      </c>
      <c r="F28" s="58"/>
      <c r="G28" s="59" t="e">
        <f t="shared" si="2"/>
        <v>#DIV/0!</v>
      </c>
      <c r="H28" s="154" t="s">
        <v>46</v>
      </c>
      <c r="I28" s="155"/>
      <c r="J28" s="67">
        <f>COUNTA(F10:F49)</f>
        <v>0</v>
      </c>
      <c r="M28" s="122" t="e">
        <f t="shared" si="3"/>
        <v>#DIV/0!</v>
      </c>
      <c r="N28" s="123">
        <f>M7</f>
        <v>0</v>
      </c>
      <c r="O28" s="121" t="e">
        <f t="shared" si="4"/>
        <v>#DIV/0!</v>
      </c>
      <c r="P28" s="121">
        <f>O7</f>
        <v>0</v>
      </c>
    </row>
    <row r="29" spans="2:16" s="8" customFormat="1" ht="14.25" customHeight="1" x14ac:dyDescent="0.2">
      <c r="B29" s="55">
        <f t="shared" si="0"/>
        <v>20</v>
      </c>
      <c r="C29" s="58"/>
      <c r="D29" s="60"/>
      <c r="E29" s="57" t="e">
        <f t="shared" si="1"/>
        <v>#DIV/0!</v>
      </c>
      <c r="F29" s="58"/>
      <c r="G29" s="59" t="e">
        <f t="shared" si="2"/>
        <v>#DIV/0!</v>
      </c>
      <c r="H29" s="149" t="s">
        <v>7</v>
      </c>
      <c r="I29" s="150"/>
      <c r="J29" s="65">
        <f>SUM(F10:F49)</f>
        <v>0</v>
      </c>
      <c r="M29" s="122" t="e">
        <f t="shared" si="3"/>
        <v>#DIV/0!</v>
      </c>
      <c r="N29" s="123">
        <f>M7</f>
        <v>0</v>
      </c>
      <c r="O29" s="121" t="e">
        <f t="shared" si="4"/>
        <v>#DIV/0!</v>
      </c>
      <c r="P29" s="121">
        <f>O7</f>
        <v>0</v>
      </c>
    </row>
    <row r="30" spans="2:16" s="8" customFormat="1" ht="14.25" customHeight="1" x14ac:dyDescent="0.2">
      <c r="B30" s="55">
        <f t="shared" si="0"/>
        <v>21</v>
      </c>
      <c r="C30" s="58"/>
      <c r="D30" s="60"/>
      <c r="E30" s="57" t="e">
        <f t="shared" si="1"/>
        <v>#DIV/0!</v>
      </c>
      <c r="F30" s="58"/>
      <c r="G30" s="59" t="e">
        <f t="shared" si="2"/>
        <v>#DIV/0!</v>
      </c>
      <c r="H30" s="149" t="s">
        <v>2</v>
      </c>
      <c r="I30" s="150"/>
      <c r="J30" s="65">
        <f>MAX(F10:F49)</f>
        <v>0</v>
      </c>
      <c r="M30" s="122" t="e">
        <f t="shared" si="3"/>
        <v>#DIV/0!</v>
      </c>
      <c r="N30" s="123">
        <f>M7</f>
        <v>0</v>
      </c>
      <c r="O30" s="121" t="e">
        <f t="shared" si="4"/>
        <v>#DIV/0!</v>
      </c>
      <c r="P30" s="121">
        <f>O7</f>
        <v>0</v>
      </c>
    </row>
    <row r="31" spans="2:16" s="8" customFormat="1" ht="14.25" customHeight="1" x14ac:dyDescent="0.2">
      <c r="B31" s="55">
        <f t="shared" si="0"/>
        <v>22</v>
      </c>
      <c r="C31" s="58"/>
      <c r="D31" s="60"/>
      <c r="E31" s="57" t="e">
        <f t="shared" si="1"/>
        <v>#DIV/0!</v>
      </c>
      <c r="F31" s="58"/>
      <c r="G31" s="59" t="e">
        <f t="shared" si="2"/>
        <v>#DIV/0!</v>
      </c>
      <c r="H31" s="149" t="s">
        <v>3</v>
      </c>
      <c r="I31" s="150"/>
      <c r="J31" s="65">
        <f>MIN(F10:F49)</f>
        <v>0</v>
      </c>
      <c r="M31" s="122" t="e">
        <f t="shared" si="3"/>
        <v>#DIV/0!</v>
      </c>
      <c r="N31" s="123">
        <f>M7</f>
        <v>0</v>
      </c>
      <c r="O31" s="121" t="e">
        <f t="shared" si="4"/>
        <v>#DIV/0!</v>
      </c>
      <c r="P31" s="121">
        <f>O7</f>
        <v>0</v>
      </c>
    </row>
    <row r="32" spans="2:16" s="8" customFormat="1" ht="14.25" customHeight="1" x14ac:dyDescent="0.2">
      <c r="B32" s="55">
        <f t="shared" si="0"/>
        <v>23</v>
      </c>
      <c r="C32" s="58"/>
      <c r="D32" s="60"/>
      <c r="E32" s="57" t="e">
        <f t="shared" si="1"/>
        <v>#DIV/0!</v>
      </c>
      <c r="F32" s="58"/>
      <c r="G32" s="59" t="e">
        <f t="shared" si="2"/>
        <v>#DIV/0!</v>
      </c>
      <c r="H32" s="149" t="s">
        <v>4</v>
      </c>
      <c r="I32" s="150"/>
      <c r="J32" s="68" t="e">
        <f>AVERAGE(F10:F49)</f>
        <v>#DIV/0!</v>
      </c>
      <c r="M32" s="122" t="e">
        <f t="shared" si="3"/>
        <v>#DIV/0!</v>
      </c>
      <c r="N32" s="123">
        <f>M7</f>
        <v>0</v>
      </c>
      <c r="O32" s="121" t="e">
        <f t="shared" si="4"/>
        <v>#DIV/0!</v>
      </c>
      <c r="P32" s="121">
        <f>O7</f>
        <v>0</v>
      </c>
    </row>
    <row r="33" spans="2:16" s="8" customFormat="1" ht="14.25" customHeight="1" x14ac:dyDescent="0.2">
      <c r="B33" s="55">
        <f t="shared" si="0"/>
        <v>24</v>
      </c>
      <c r="C33" s="58"/>
      <c r="D33" s="60"/>
      <c r="E33" s="57" t="e">
        <f t="shared" si="1"/>
        <v>#DIV/0!</v>
      </c>
      <c r="F33" s="58"/>
      <c r="G33" s="59" t="e">
        <f t="shared" si="2"/>
        <v>#DIV/0!</v>
      </c>
      <c r="H33" s="170" t="s">
        <v>11</v>
      </c>
      <c r="I33" s="170"/>
      <c r="J33" s="71" t="e">
        <f>J29/J28/O7</f>
        <v>#DIV/0!</v>
      </c>
      <c r="M33" s="122" t="e">
        <f t="shared" si="3"/>
        <v>#DIV/0!</v>
      </c>
      <c r="N33" s="123">
        <f>M7</f>
        <v>0</v>
      </c>
      <c r="O33" s="121" t="e">
        <f t="shared" si="4"/>
        <v>#DIV/0!</v>
      </c>
      <c r="P33" s="121">
        <f>O7</f>
        <v>0</v>
      </c>
    </row>
    <row r="34" spans="2:16" s="8" customFormat="1" ht="14.25" customHeight="1" x14ac:dyDescent="0.2">
      <c r="B34" s="55">
        <f t="shared" si="0"/>
        <v>25</v>
      </c>
      <c r="C34" s="58"/>
      <c r="D34" s="60"/>
      <c r="E34" s="57" t="e">
        <f t="shared" si="1"/>
        <v>#DIV/0!</v>
      </c>
      <c r="F34" s="58"/>
      <c r="G34" s="59" t="e">
        <f t="shared" si="2"/>
        <v>#DIV/0!</v>
      </c>
      <c r="H34" s="143" t="s">
        <v>41</v>
      </c>
      <c r="I34" s="144"/>
      <c r="J34" s="145"/>
      <c r="M34" s="122" t="e">
        <f t="shared" si="3"/>
        <v>#DIV/0!</v>
      </c>
      <c r="N34" s="123">
        <f>M7</f>
        <v>0</v>
      </c>
      <c r="O34" s="121" t="e">
        <f t="shared" si="4"/>
        <v>#DIV/0!</v>
      </c>
      <c r="P34" s="121">
        <f>O7</f>
        <v>0</v>
      </c>
    </row>
    <row r="35" spans="2:16" s="8" customFormat="1" ht="14.25" customHeight="1" x14ac:dyDescent="0.2">
      <c r="B35" s="55">
        <f t="shared" si="0"/>
        <v>26</v>
      </c>
      <c r="C35" s="58"/>
      <c r="D35" s="60"/>
      <c r="E35" s="57" t="e">
        <f t="shared" si="1"/>
        <v>#DIV/0!</v>
      </c>
      <c r="F35" s="58"/>
      <c r="G35" s="59" t="e">
        <f t="shared" si="2"/>
        <v>#DIV/0!</v>
      </c>
      <c r="H35" s="146">
        <f>F9</f>
        <v>0</v>
      </c>
      <c r="I35" s="147"/>
      <c r="J35" s="148"/>
      <c r="M35" s="122" t="e">
        <f t="shared" si="3"/>
        <v>#DIV/0!</v>
      </c>
      <c r="N35" s="123">
        <f>M7</f>
        <v>0</v>
      </c>
      <c r="O35" s="121" t="e">
        <f t="shared" si="4"/>
        <v>#DIV/0!</v>
      </c>
      <c r="P35" s="121">
        <f>O7</f>
        <v>0</v>
      </c>
    </row>
    <row r="36" spans="2:16" s="8" customFormat="1" ht="14.25" customHeight="1" x14ac:dyDescent="0.2">
      <c r="B36" s="55">
        <f t="shared" si="0"/>
        <v>27</v>
      </c>
      <c r="C36" s="58"/>
      <c r="D36" s="60"/>
      <c r="E36" s="57" t="e">
        <f t="shared" si="1"/>
        <v>#DIV/0!</v>
      </c>
      <c r="F36" s="58"/>
      <c r="G36" s="59" t="e">
        <f t="shared" si="2"/>
        <v>#DIV/0!</v>
      </c>
      <c r="H36" s="170" t="s">
        <v>8</v>
      </c>
      <c r="I36" s="170"/>
      <c r="J36" s="65">
        <f>COUNTIF(G10:G49,"ممتاز")</f>
        <v>0</v>
      </c>
      <c r="M36" s="122" t="e">
        <f t="shared" si="3"/>
        <v>#DIV/0!</v>
      </c>
      <c r="N36" s="123">
        <f>M7</f>
        <v>0</v>
      </c>
      <c r="O36" s="121" t="e">
        <f t="shared" si="4"/>
        <v>#DIV/0!</v>
      </c>
      <c r="P36" s="121">
        <f>O7</f>
        <v>0</v>
      </c>
    </row>
    <row r="37" spans="2:16" s="8" customFormat="1" ht="14.25" customHeight="1" x14ac:dyDescent="0.2">
      <c r="B37" s="55">
        <f t="shared" si="0"/>
        <v>28</v>
      </c>
      <c r="C37" s="58"/>
      <c r="D37" s="60"/>
      <c r="E37" s="57" t="e">
        <f t="shared" si="1"/>
        <v>#DIV/0!</v>
      </c>
      <c r="F37" s="58"/>
      <c r="G37" s="59" t="e">
        <f t="shared" si="2"/>
        <v>#DIV/0!</v>
      </c>
      <c r="H37" s="149" t="s">
        <v>13</v>
      </c>
      <c r="I37" s="150"/>
      <c r="J37" s="65">
        <f>COUNTIF(G10:G49,"جيد جداً")</f>
        <v>0</v>
      </c>
      <c r="M37" s="122" t="e">
        <f t="shared" si="3"/>
        <v>#DIV/0!</v>
      </c>
      <c r="N37" s="123">
        <f>M7</f>
        <v>0</v>
      </c>
      <c r="O37" s="121" t="e">
        <f t="shared" si="4"/>
        <v>#DIV/0!</v>
      </c>
      <c r="P37" s="121">
        <f>O7</f>
        <v>0</v>
      </c>
    </row>
    <row r="38" spans="2:16" s="8" customFormat="1" ht="14.25" customHeight="1" x14ac:dyDescent="0.2">
      <c r="B38" s="55">
        <f t="shared" si="0"/>
        <v>29</v>
      </c>
      <c r="C38" s="58"/>
      <c r="D38" s="60"/>
      <c r="E38" s="57" t="e">
        <f t="shared" si="1"/>
        <v>#DIV/0!</v>
      </c>
      <c r="F38" s="58"/>
      <c r="G38" s="59" t="e">
        <f t="shared" si="2"/>
        <v>#DIV/0!</v>
      </c>
      <c r="H38" s="149" t="s">
        <v>14</v>
      </c>
      <c r="I38" s="150"/>
      <c r="J38" s="65">
        <f>COUNTIF(G10:G49,"جيد")</f>
        <v>0</v>
      </c>
      <c r="M38" s="122" t="e">
        <f t="shared" si="3"/>
        <v>#DIV/0!</v>
      </c>
      <c r="N38" s="123">
        <f>M7</f>
        <v>0</v>
      </c>
      <c r="O38" s="121" t="e">
        <f t="shared" si="4"/>
        <v>#DIV/0!</v>
      </c>
      <c r="P38" s="121">
        <f>O7</f>
        <v>0</v>
      </c>
    </row>
    <row r="39" spans="2:16" s="8" customFormat="1" ht="14.25" customHeight="1" x14ac:dyDescent="0.2">
      <c r="B39" s="55">
        <f t="shared" si="0"/>
        <v>30</v>
      </c>
      <c r="C39" s="58"/>
      <c r="D39" s="60"/>
      <c r="E39" s="57" t="e">
        <f t="shared" si="1"/>
        <v>#DIV/0!</v>
      </c>
      <c r="F39" s="58"/>
      <c r="G39" s="59" t="e">
        <f t="shared" si="2"/>
        <v>#DIV/0!</v>
      </c>
      <c r="H39" s="149" t="s">
        <v>15</v>
      </c>
      <c r="I39" s="150"/>
      <c r="J39" s="65">
        <f>COUNTIF(G10:G49,"مقبول")</f>
        <v>0</v>
      </c>
      <c r="M39" s="122" t="e">
        <f t="shared" si="3"/>
        <v>#DIV/0!</v>
      </c>
      <c r="N39" s="123">
        <f>M7</f>
        <v>0</v>
      </c>
      <c r="O39" s="121" t="e">
        <f t="shared" si="4"/>
        <v>#DIV/0!</v>
      </c>
      <c r="P39" s="121">
        <f>O7</f>
        <v>0</v>
      </c>
    </row>
    <row r="40" spans="2:16" s="8" customFormat="1" ht="14.25" customHeight="1" x14ac:dyDescent="0.2">
      <c r="B40" s="55">
        <f t="shared" si="0"/>
        <v>31</v>
      </c>
      <c r="C40" s="58"/>
      <c r="D40" s="60"/>
      <c r="E40" s="57" t="e">
        <f t="shared" si="1"/>
        <v>#DIV/0!</v>
      </c>
      <c r="F40" s="58"/>
      <c r="G40" s="59" t="e">
        <f t="shared" si="2"/>
        <v>#DIV/0!</v>
      </c>
      <c r="H40" s="149" t="s">
        <v>9</v>
      </c>
      <c r="I40" s="150"/>
      <c r="J40" s="65">
        <f>COUNTIF(G10:G49,"ضعيف")</f>
        <v>0</v>
      </c>
      <c r="M40" s="122" t="e">
        <f t="shared" si="3"/>
        <v>#DIV/0!</v>
      </c>
      <c r="N40" s="123">
        <f>M7</f>
        <v>0</v>
      </c>
      <c r="O40" s="121" t="e">
        <f t="shared" si="4"/>
        <v>#DIV/0!</v>
      </c>
      <c r="P40" s="121">
        <f>O7</f>
        <v>0</v>
      </c>
    </row>
    <row r="41" spans="2:16" s="8" customFormat="1" ht="14.25" customHeight="1" x14ac:dyDescent="0.2">
      <c r="B41" s="55">
        <f t="shared" si="0"/>
        <v>32</v>
      </c>
      <c r="C41" s="58"/>
      <c r="D41" s="60"/>
      <c r="E41" s="57" t="e">
        <f t="shared" si="1"/>
        <v>#DIV/0!</v>
      </c>
      <c r="F41" s="58"/>
      <c r="G41" s="59" t="e">
        <f t="shared" si="2"/>
        <v>#DIV/0!</v>
      </c>
      <c r="H41" s="149" t="s">
        <v>17</v>
      </c>
      <c r="I41" s="150"/>
      <c r="J41" s="65">
        <f>COUNTIF(G10:G49,"غائب")</f>
        <v>0</v>
      </c>
      <c r="M41" s="122" t="e">
        <f t="shared" si="3"/>
        <v>#DIV/0!</v>
      </c>
      <c r="N41" s="123">
        <f>M7</f>
        <v>0</v>
      </c>
      <c r="O41" s="121" t="e">
        <f t="shared" si="4"/>
        <v>#DIV/0!</v>
      </c>
      <c r="P41" s="121">
        <f>O7</f>
        <v>0</v>
      </c>
    </row>
    <row r="42" spans="2:16" s="8" customFormat="1" ht="14.25" customHeight="1" x14ac:dyDescent="0.2">
      <c r="B42" s="55">
        <f t="shared" si="0"/>
        <v>33</v>
      </c>
      <c r="C42" s="58"/>
      <c r="D42" s="60"/>
      <c r="E42" s="57" t="e">
        <f t="shared" si="1"/>
        <v>#DIV/0!</v>
      </c>
      <c r="F42" s="58"/>
      <c r="G42" s="59" t="e">
        <f t="shared" si="2"/>
        <v>#DIV/0!</v>
      </c>
      <c r="H42" s="143" t="s">
        <v>42</v>
      </c>
      <c r="I42" s="144"/>
      <c r="J42" s="145"/>
      <c r="M42" s="122" t="e">
        <f t="shared" si="3"/>
        <v>#DIV/0!</v>
      </c>
      <c r="N42" s="123">
        <f t="shared" ref="N42:N49" si="5">N41</f>
        <v>0</v>
      </c>
      <c r="O42" s="121" t="e">
        <f t="shared" si="4"/>
        <v>#DIV/0!</v>
      </c>
      <c r="P42" s="121">
        <f>O7</f>
        <v>0</v>
      </c>
    </row>
    <row r="43" spans="2:16" s="8" customFormat="1" ht="14.25" customHeight="1" x14ac:dyDescent="0.2">
      <c r="B43" s="55">
        <f t="shared" si="0"/>
        <v>34</v>
      </c>
      <c r="C43" s="58"/>
      <c r="D43" s="60"/>
      <c r="E43" s="57" t="e">
        <f t="shared" si="1"/>
        <v>#DIV/0!</v>
      </c>
      <c r="F43" s="58"/>
      <c r="G43" s="59" t="e">
        <f t="shared" si="2"/>
        <v>#DIV/0!</v>
      </c>
      <c r="H43" s="146">
        <f>D9</f>
        <v>0</v>
      </c>
      <c r="I43" s="147"/>
      <c r="J43" s="148"/>
      <c r="M43" s="122" t="e">
        <f t="shared" si="3"/>
        <v>#DIV/0!</v>
      </c>
      <c r="N43" s="123">
        <f t="shared" si="5"/>
        <v>0</v>
      </c>
      <c r="O43" s="121" t="e">
        <f t="shared" si="4"/>
        <v>#DIV/0!</v>
      </c>
      <c r="P43" s="121">
        <f>O7</f>
        <v>0</v>
      </c>
    </row>
    <row r="44" spans="2:16" s="81" customFormat="1" ht="14.25" customHeight="1" x14ac:dyDescent="0.2">
      <c r="B44" s="55">
        <f t="shared" si="0"/>
        <v>35</v>
      </c>
      <c r="C44" s="58"/>
      <c r="D44" s="60"/>
      <c r="E44" s="57" t="e">
        <f t="shared" si="1"/>
        <v>#DIV/0!</v>
      </c>
      <c r="F44" s="58"/>
      <c r="G44" s="59" t="e">
        <f t="shared" si="2"/>
        <v>#DIV/0!</v>
      </c>
      <c r="H44" s="165" t="e">
        <f>J16</f>
        <v>#DIV/0!</v>
      </c>
      <c r="I44" s="168"/>
      <c r="J44" s="169"/>
      <c r="M44" s="122" t="e">
        <f t="shared" si="3"/>
        <v>#DIV/0!</v>
      </c>
      <c r="N44" s="123">
        <f t="shared" si="5"/>
        <v>0</v>
      </c>
      <c r="O44" s="121" t="e">
        <f t="shared" si="4"/>
        <v>#DIV/0!</v>
      </c>
      <c r="P44" s="121">
        <f>O7</f>
        <v>0</v>
      </c>
    </row>
    <row r="45" spans="2:16" s="81" customFormat="1" ht="14.25" customHeight="1" x14ac:dyDescent="0.2">
      <c r="B45" s="55">
        <f t="shared" si="0"/>
        <v>36</v>
      </c>
      <c r="C45" s="58"/>
      <c r="D45" s="60"/>
      <c r="E45" s="57" t="e">
        <f t="shared" si="1"/>
        <v>#DIV/0!</v>
      </c>
      <c r="F45" s="58"/>
      <c r="G45" s="59" t="e">
        <f t="shared" si="2"/>
        <v>#DIV/0!</v>
      </c>
      <c r="H45" s="143" t="s">
        <v>42</v>
      </c>
      <c r="I45" s="144"/>
      <c r="J45" s="145"/>
      <c r="M45" s="122" t="e">
        <f t="shared" si="3"/>
        <v>#DIV/0!</v>
      </c>
      <c r="N45" s="123">
        <f t="shared" si="5"/>
        <v>0</v>
      </c>
      <c r="O45" s="121" t="e">
        <f t="shared" si="4"/>
        <v>#DIV/0!</v>
      </c>
      <c r="P45" s="121">
        <f>O7</f>
        <v>0</v>
      </c>
    </row>
    <row r="46" spans="2:16" s="81" customFormat="1" ht="14.25" customHeight="1" x14ac:dyDescent="0.2">
      <c r="B46" s="55">
        <f t="shared" si="0"/>
        <v>37</v>
      </c>
      <c r="C46" s="58"/>
      <c r="D46" s="60"/>
      <c r="E46" s="57" t="e">
        <f t="shared" si="1"/>
        <v>#DIV/0!</v>
      </c>
      <c r="F46" s="58"/>
      <c r="G46" s="59" t="e">
        <f t="shared" si="2"/>
        <v>#DIV/0!</v>
      </c>
      <c r="H46" s="146">
        <f>F9</f>
        <v>0</v>
      </c>
      <c r="I46" s="147"/>
      <c r="J46" s="148"/>
      <c r="M46" s="122" t="e">
        <f t="shared" si="3"/>
        <v>#DIV/0!</v>
      </c>
      <c r="N46" s="123">
        <f t="shared" si="5"/>
        <v>0</v>
      </c>
      <c r="O46" s="121" t="e">
        <f t="shared" si="4"/>
        <v>#DIV/0!</v>
      </c>
      <c r="P46" s="121">
        <f>O7</f>
        <v>0</v>
      </c>
    </row>
    <row r="47" spans="2:16" s="81" customFormat="1" ht="14.25" customHeight="1" x14ac:dyDescent="0.2">
      <c r="B47" s="55">
        <f t="shared" si="0"/>
        <v>38</v>
      </c>
      <c r="C47" s="58"/>
      <c r="D47" s="60"/>
      <c r="E47" s="57" t="e">
        <f t="shared" si="1"/>
        <v>#DIV/0!</v>
      </c>
      <c r="F47" s="58"/>
      <c r="G47" s="59" t="e">
        <f t="shared" si="2"/>
        <v>#DIV/0!</v>
      </c>
      <c r="H47" s="165" t="e">
        <f>J33</f>
        <v>#DIV/0!</v>
      </c>
      <c r="I47" s="168"/>
      <c r="J47" s="169"/>
      <c r="M47" s="122" t="e">
        <f t="shared" si="3"/>
        <v>#DIV/0!</v>
      </c>
      <c r="N47" s="123">
        <f t="shared" si="5"/>
        <v>0</v>
      </c>
      <c r="O47" s="121" t="e">
        <f t="shared" si="4"/>
        <v>#DIV/0!</v>
      </c>
      <c r="P47" s="121">
        <f>O7</f>
        <v>0</v>
      </c>
    </row>
    <row r="48" spans="2:16" s="81" customFormat="1" ht="14.25" customHeight="1" x14ac:dyDescent="0.2">
      <c r="B48" s="55">
        <f t="shared" si="0"/>
        <v>39</v>
      </c>
      <c r="C48" s="58"/>
      <c r="D48" s="60"/>
      <c r="E48" s="57" t="e">
        <f t="shared" si="1"/>
        <v>#DIV/0!</v>
      </c>
      <c r="F48" s="58"/>
      <c r="G48" s="59" t="e">
        <f t="shared" si="2"/>
        <v>#DIV/0!</v>
      </c>
      <c r="H48" s="159" t="s">
        <v>20</v>
      </c>
      <c r="I48" s="160"/>
      <c r="J48" s="163" t="e">
        <f>H47-H44</f>
        <v>#DIV/0!</v>
      </c>
      <c r="M48" s="122" t="e">
        <f t="shared" si="3"/>
        <v>#DIV/0!</v>
      </c>
      <c r="N48" s="123">
        <f t="shared" si="5"/>
        <v>0</v>
      </c>
      <c r="O48" s="121" t="e">
        <f t="shared" si="4"/>
        <v>#DIV/0!</v>
      </c>
      <c r="P48" s="121">
        <f>O7</f>
        <v>0</v>
      </c>
    </row>
    <row r="49" spans="2:16" s="81" customFormat="1" ht="14.25" customHeight="1" x14ac:dyDescent="0.2">
      <c r="B49" s="55">
        <f t="shared" si="0"/>
        <v>40</v>
      </c>
      <c r="C49" s="58"/>
      <c r="D49" s="60"/>
      <c r="E49" s="57" t="e">
        <f t="shared" si="1"/>
        <v>#DIV/0!</v>
      </c>
      <c r="F49" s="58"/>
      <c r="G49" s="59" t="e">
        <f t="shared" si="2"/>
        <v>#DIV/0!</v>
      </c>
      <c r="H49" s="161"/>
      <c r="I49" s="162"/>
      <c r="J49" s="179"/>
      <c r="M49" s="122" t="e">
        <f t="shared" si="3"/>
        <v>#DIV/0!</v>
      </c>
      <c r="N49" s="123">
        <f t="shared" si="5"/>
        <v>0</v>
      </c>
      <c r="O49" s="121" t="e">
        <f t="shared" si="4"/>
        <v>#DIV/0!</v>
      </c>
      <c r="P49" s="121">
        <f>O7</f>
        <v>0</v>
      </c>
    </row>
    <row r="50" spans="2:16" s="81" customFormat="1" ht="7.5" customHeight="1" x14ac:dyDescent="0.2">
      <c r="B50" s="27"/>
      <c r="C50" s="27"/>
      <c r="D50" s="78"/>
      <c r="E50" s="26"/>
      <c r="F50" s="27"/>
      <c r="G50" s="27"/>
      <c r="H50" s="27"/>
      <c r="I50" s="27"/>
      <c r="J50" s="27"/>
    </row>
    <row r="51" spans="2:16" s="81" customFormat="1" ht="15.75" x14ac:dyDescent="0.2">
      <c r="B51" s="156" t="s">
        <v>23</v>
      </c>
      <c r="C51" s="156"/>
      <c r="D51" s="156"/>
      <c r="E51" s="156"/>
      <c r="F51" s="156"/>
      <c r="G51" s="156" t="s">
        <v>36</v>
      </c>
      <c r="H51" s="156"/>
      <c r="I51" s="156"/>
      <c r="J51" s="156"/>
      <c r="K51" s="82"/>
    </row>
    <row r="52" spans="2:16" s="81" customFormat="1" ht="15.75" x14ac:dyDescent="0.2">
      <c r="B52" s="157" t="str">
        <f>'القائمة الرئيسية'!H12</f>
        <v>أ. سفيان عيد الصاعدي</v>
      </c>
      <c r="C52" s="157"/>
      <c r="D52" s="157"/>
      <c r="E52" s="157"/>
      <c r="F52" s="157"/>
      <c r="G52" s="157" t="str">
        <f>'القائمة الرئيسية'!H13</f>
        <v>أ. حمزة يوسف عفيفي</v>
      </c>
      <c r="H52" s="157"/>
      <c r="I52" s="157"/>
      <c r="J52" s="157"/>
      <c r="K52" s="82"/>
    </row>
  </sheetData>
  <sheetProtection algorithmName="SHA-512" hashValue="GNLuqq+6yMaJhN6y12mm1hk/XrMOctb3KPaJC9HYX5Q1zUuQeFNcL8tO4b6zVt4PnCXQYqpdS+i7i5PGPGOLNQ==" saltValue="fnD9NYvLfOzkt0MzIsEBEQ==" spinCount="100000" sheet="1" formatCells="0" formatColumns="0" formatRows="0" insertColumns="0" insertRows="0" deleteColumns="0" deleteRows="0" selectLockedCells="1" sort="0" autoFilter="0" pivotTables="0"/>
  <mergeCells count="60">
    <mergeCell ref="B52:D52"/>
    <mergeCell ref="E52:F52"/>
    <mergeCell ref="G52:J52"/>
    <mergeCell ref="H44:J44"/>
    <mergeCell ref="H47:J47"/>
    <mergeCell ref="H48:I49"/>
    <mergeCell ref="J48:J49"/>
    <mergeCell ref="B51:D51"/>
    <mergeCell ref="E51:F51"/>
    <mergeCell ref="G51:J51"/>
    <mergeCell ref="H45:J45"/>
    <mergeCell ref="H46:J46"/>
    <mergeCell ref="H37:I37"/>
    <mergeCell ref="H38:I38"/>
    <mergeCell ref="H39:I39"/>
    <mergeCell ref="H40:I40"/>
    <mergeCell ref="H31:I31"/>
    <mergeCell ref="H32:I32"/>
    <mergeCell ref="H33:I33"/>
    <mergeCell ref="H34:J34"/>
    <mergeCell ref="H35:J35"/>
    <mergeCell ref="H41:I41"/>
    <mergeCell ref="H42:J42"/>
    <mergeCell ref="H43:J43"/>
    <mergeCell ref="H30:I30"/>
    <mergeCell ref="H19:I19"/>
    <mergeCell ref="H20:I20"/>
    <mergeCell ref="H21:I21"/>
    <mergeCell ref="H22:I22"/>
    <mergeCell ref="H23:I23"/>
    <mergeCell ref="H24:I24"/>
    <mergeCell ref="H25:J25"/>
    <mergeCell ref="H26:J26"/>
    <mergeCell ref="H27:J27"/>
    <mergeCell ref="H28:I28"/>
    <mergeCell ref="H29:I29"/>
    <mergeCell ref="H36:I36"/>
    <mergeCell ref="H18:J18"/>
    <mergeCell ref="H11:I11"/>
    <mergeCell ref="H12:I12"/>
    <mergeCell ref="H13:I13"/>
    <mergeCell ref="H14:I14"/>
    <mergeCell ref="H15:I15"/>
    <mergeCell ref="H16:I16"/>
    <mergeCell ref="H17:J17"/>
    <mergeCell ref="M9:N9"/>
    <mergeCell ref="H10:J10"/>
    <mergeCell ref="O9:P9"/>
    <mergeCell ref="G7:H7"/>
    <mergeCell ref="I7:J7"/>
    <mergeCell ref="C6:E6"/>
    <mergeCell ref="F6:J6"/>
    <mergeCell ref="B7:F7"/>
    <mergeCell ref="B8:E8"/>
    <mergeCell ref="H9:J9"/>
    <mergeCell ref="D1:H1"/>
    <mergeCell ref="D2:H2"/>
    <mergeCell ref="D3:H3"/>
    <mergeCell ref="D4:H4"/>
    <mergeCell ref="D5:H5"/>
  </mergeCells>
  <conditionalFormatting sqref="E10:E50">
    <cfRule type="containsText" dxfId="39" priority="1" operator="containsText" text="ضعيف">
      <formula>NOT(ISERROR(SEARCH("ضعيف",E10)))</formula>
    </cfRule>
    <cfRule type="containsText" dxfId="38" priority="4" operator="containsText" text="ضعيف">
      <formula>NOT(ISERROR(SEARCH("ضعيف",E10)))</formula>
    </cfRule>
    <cfRule type="containsText" dxfId="37" priority="5" operator="containsText" text="مقبول">
      <formula>NOT(ISERROR(SEARCH("مقبول",E10)))</formula>
    </cfRule>
    <cfRule type="containsText" dxfId="36" priority="8" operator="containsText" text="جيد">
      <formula>NOT(ISERROR(SEARCH("جيد",E10)))</formula>
    </cfRule>
    <cfRule type="containsText" dxfId="35" priority="9" operator="containsText" text="جيد جداً">
      <formula>NOT(ISERROR(SEARCH("جيد جداً",E10)))</formula>
    </cfRule>
    <cfRule type="containsText" dxfId="34" priority="10" operator="containsText" text="ممتاز">
      <formula>NOT(ISERROR(SEARCH("ممتاز",E10)))</formula>
    </cfRule>
  </conditionalFormatting>
  <conditionalFormatting sqref="G10:G49">
    <cfRule type="containsText" dxfId="33" priority="2" operator="containsText" text="ضعيف">
      <formula>NOT(ISERROR(SEARCH("ضعيف",G10)))</formula>
    </cfRule>
    <cfRule type="containsText" dxfId="32" priority="3" operator="containsText" text="مقبول">
      <formula>NOT(ISERROR(SEARCH("مقبول",G10)))</formula>
    </cfRule>
    <cfRule type="containsText" dxfId="31" priority="6" operator="containsText" text="ممتاز">
      <formula>NOT(ISERROR(SEARCH("ممتاز",G10)))</formula>
    </cfRule>
    <cfRule type="containsText" dxfId="30" priority="7" operator="containsText" text="جيد">
      <formula>NOT(ISERROR(SEARCH("جيد",G10)))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AB00-3EF5-45D7-9601-3139DF86D93B}">
  <sheetPr>
    <tabColor rgb="FFFF0000"/>
  </sheetPr>
  <dimension ref="B1:P52"/>
  <sheetViews>
    <sheetView showGridLines="0" rightToLeft="1" zoomScale="110" zoomScaleNormal="110" workbookViewId="0">
      <selection activeCell="C10" sqref="C10"/>
    </sheetView>
  </sheetViews>
  <sheetFormatPr defaultRowHeight="14.25" x14ac:dyDescent="0.2"/>
  <cols>
    <col min="1" max="1" width="1.125" customWidth="1"/>
    <col min="2" max="2" width="3.375" customWidth="1"/>
    <col min="3" max="3" width="19.125" customWidth="1"/>
    <col min="4" max="4" width="9.625" customWidth="1"/>
    <col min="5" max="5" width="9" customWidth="1"/>
    <col min="6" max="6" width="9.625" customWidth="1"/>
    <col min="7" max="7" width="9" customWidth="1"/>
    <col min="9" max="10" width="9.625" customWidth="1"/>
    <col min="11" max="11" width="9" customWidth="1"/>
    <col min="12" max="12" width="25.875" customWidth="1"/>
    <col min="13" max="16" width="10.625" customWidth="1"/>
  </cols>
  <sheetData>
    <row r="1" spans="2:16" s="1" customFormat="1" ht="14.25" customHeight="1" x14ac:dyDescent="0.2">
      <c r="B1" s="24"/>
      <c r="C1" s="24"/>
      <c r="D1" s="158" t="s">
        <v>1</v>
      </c>
      <c r="E1" s="158"/>
      <c r="F1" s="158"/>
      <c r="G1" s="158"/>
      <c r="H1" s="158"/>
      <c r="I1" s="24"/>
      <c r="J1" s="24"/>
    </row>
    <row r="2" spans="2:16" s="1" customFormat="1" ht="18" customHeight="1" x14ac:dyDescent="0.2">
      <c r="B2" s="24"/>
      <c r="C2" s="24"/>
      <c r="D2" s="158" t="s">
        <v>0</v>
      </c>
      <c r="E2" s="158"/>
      <c r="F2" s="158"/>
      <c r="G2" s="158"/>
      <c r="H2" s="158"/>
      <c r="I2" s="24"/>
      <c r="J2" s="24"/>
    </row>
    <row r="3" spans="2:16" s="1" customFormat="1" ht="18" customHeight="1" x14ac:dyDescent="0.2">
      <c r="B3" s="24"/>
      <c r="C3" s="24"/>
      <c r="D3" s="158" t="str">
        <f>'القائمة الرئيسية'!E6</f>
        <v>الإدارة العامة للتعليم بمنطقة المدينة المنورة</v>
      </c>
      <c r="E3" s="158"/>
      <c r="F3" s="158"/>
      <c r="G3" s="158"/>
      <c r="H3" s="158"/>
      <c r="I3" s="24"/>
      <c r="J3" s="24"/>
    </row>
    <row r="4" spans="2:16" s="1" customFormat="1" ht="16.5" customHeight="1" x14ac:dyDescent="0.2">
      <c r="B4" s="24"/>
      <c r="C4" s="24"/>
      <c r="D4" s="158" t="str">
        <f>'القائمة الرئيسية'!E7</f>
        <v>مكتب تعليم العوالي</v>
      </c>
      <c r="E4" s="158"/>
      <c r="F4" s="158"/>
      <c r="G4" s="158"/>
      <c r="H4" s="158"/>
      <c r="I4" s="24"/>
      <c r="J4" s="24"/>
      <c r="K4" s="2"/>
      <c r="L4" s="2"/>
    </row>
    <row r="5" spans="2:16" s="1" customFormat="1" ht="16.5" customHeight="1" x14ac:dyDescent="0.2">
      <c r="B5" s="24"/>
      <c r="C5" s="24"/>
      <c r="D5" s="158" t="str">
        <f>'القائمة الرئيسية'!E8</f>
        <v>مدرسة الفيصلية الابتدائية</v>
      </c>
      <c r="E5" s="158"/>
      <c r="F5" s="158"/>
      <c r="G5" s="158"/>
      <c r="H5" s="158"/>
      <c r="I5" s="24"/>
      <c r="J5" s="24"/>
      <c r="K5" s="2"/>
      <c r="L5" s="2"/>
    </row>
    <row r="6" spans="2:16" s="1" customFormat="1" ht="19.5" customHeight="1" x14ac:dyDescent="0.2">
      <c r="B6" s="61"/>
      <c r="C6" s="142" t="str">
        <f>'القائمة الرئيسية'!D11&amp;'القائمة الرئيسية'!E11</f>
        <v>العام الدراسي:</v>
      </c>
      <c r="D6" s="142"/>
      <c r="E6" s="142"/>
      <c r="F6" s="142" t="str">
        <f>'القائمة الرئيسية'!D12&amp;'القائمة الرئيسية'!E12</f>
        <v>الفصل الدراسي:</v>
      </c>
      <c r="G6" s="142"/>
      <c r="H6" s="142"/>
      <c r="I6" s="142"/>
      <c r="J6" s="142"/>
      <c r="M6" s="120"/>
      <c r="N6" s="120"/>
      <c r="O6" s="120"/>
      <c r="P6" s="120"/>
    </row>
    <row r="7" spans="2:16" s="1" customFormat="1" ht="18" customHeight="1" x14ac:dyDescent="0.2">
      <c r="B7" s="175" t="str">
        <f>'القائمة الرئيسية'!E15</f>
        <v>كشف متابعة الاختبارات القبلية والبعدية لتهيئة الطلاب لاختبار نافس 2024</v>
      </c>
      <c r="C7" s="175"/>
      <c r="D7" s="175"/>
      <c r="E7" s="175"/>
      <c r="F7" s="175"/>
      <c r="G7" s="176" t="str">
        <f>'القائمة الرئيسية'!D10&amp;'القائمة الرئيسية'!E10</f>
        <v>المادة:</v>
      </c>
      <c r="H7" s="176"/>
      <c r="I7" s="175" t="str">
        <f>'القائمة الرئيسية'!D9&amp;'القائمة الرئيسية'!E9&amp;4</f>
        <v>الصف:4</v>
      </c>
      <c r="J7" s="175"/>
      <c r="K7" s="4"/>
      <c r="L7" s="2"/>
      <c r="M7" s="119">
        <f>'القائمة الرئيسية'!H7</f>
        <v>0</v>
      </c>
      <c r="N7" s="120"/>
      <c r="O7" s="43">
        <f>'القائمة الرئيسية'!H8</f>
        <v>0</v>
      </c>
      <c r="P7" s="120"/>
    </row>
    <row r="8" spans="2:16" s="1" customFormat="1" ht="9" customHeight="1" x14ac:dyDescent="0.2">
      <c r="B8" s="141"/>
      <c r="C8" s="141"/>
      <c r="D8" s="141"/>
      <c r="E8" s="141"/>
      <c r="F8" s="74"/>
      <c r="G8" s="74"/>
      <c r="H8" s="74"/>
      <c r="I8" s="74"/>
      <c r="J8" s="74"/>
      <c r="K8" s="2"/>
      <c r="L8" s="2"/>
      <c r="M8" s="120"/>
      <c r="N8" s="120"/>
      <c r="O8" s="120"/>
      <c r="P8" s="120"/>
    </row>
    <row r="9" spans="2:16" s="1" customFormat="1" ht="15" customHeight="1" x14ac:dyDescent="0.2">
      <c r="B9" s="55" t="s">
        <v>6</v>
      </c>
      <c r="C9" s="55" t="str">
        <f>'1'!C9</f>
        <v>اسم الطالب</v>
      </c>
      <c r="D9" s="65">
        <f>'1'!D9</f>
        <v>0</v>
      </c>
      <c r="E9" s="55" t="s">
        <v>5</v>
      </c>
      <c r="F9" s="65">
        <f>'1'!F9</f>
        <v>0</v>
      </c>
      <c r="G9" s="66" t="s">
        <v>5</v>
      </c>
      <c r="H9" s="143" t="s">
        <v>40</v>
      </c>
      <c r="I9" s="144"/>
      <c r="J9" s="145"/>
      <c r="L9" s="2"/>
      <c r="M9" s="140">
        <f>'القائمة الرئيسية'!G7</f>
        <v>0</v>
      </c>
      <c r="N9" s="140"/>
      <c r="O9" s="140">
        <f>'القائمة الرئيسية'!G8</f>
        <v>0</v>
      </c>
      <c r="P9" s="140"/>
    </row>
    <row r="10" spans="2:16" s="1" customFormat="1" ht="14.25" customHeight="1" x14ac:dyDescent="0.2">
      <c r="B10" s="55">
        <f>ROW()-9</f>
        <v>1</v>
      </c>
      <c r="C10" s="56"/>
      <c r="D10" s="60"/>
      <c r="E10" s="57" t="e">
        <f>IF(M10&gt;=90,"ممتاز",IF(M10&gt;=80,"جيد جداً",IF(M10&gt;=70,"جيد",IF(M10&gt;=50,"مقبول",IF(M10&gt;=0.25,"ضعيف","غائب")))))</f>
        <v>#DIV/0!</v>
      </c>
      <c r="F10" s="58"/>
      <c r="G10" s="59" t="e">
        <f>IF(O10&gt;=90,"ممتاز",IF(O10&gt;=80,"جيد جداً",IF(O10&gt;=70,"جيد",IF(O10&gt;=50,"مقبول",IF(O10&gt;=0.25,"ضعيف","غائب")))))</f>
        <v>#DIV/0!</v>
      </c>
      <c r="H10" s="146">
        <f>D9</f>
        <v>0</v>
      </c>
      <c r="I10" s="147"/>
      <c r="J10" s="148"/>
      <c r="L10" s="2"/>
      <c r="M10" s="122" t="e">
        <f>D10*100/N10</f>
        <v>#DIV/0!</v>
      </c>
      <c r="N10" s="123">
        <f>M7</f>
        <v>0</v>
      </c>
      <c r="O10" s="121" t="e">
        <f>F10*100/P10</f>
        <v>#DIV/0!</v>
      </c>
      <c r="P10" s="121">
        <f>O7</f>
        <v>0</v>
      </c>
    </row>
    <row r="11" spans="2:16" s="1" customFormat="1" ht="14.25" customHeight="1" x14ac:dyDescent="0.2">
      <c r="B11" s="55">
        <f t="shared" ref="B11:B49" si="0">ROW()-9</f>
        <v>2</v>
      </c>
      <c r="C11" s="56"/>
      <c r="D11" s="60"/>
      <c r="E11" s="57" t="e">
        <f t="shared" ref="E11:E49" si="1">IF(M11&gt;=90,"ممتاز",IF(M11&gt;=80,"جيد جداً",IF(M11&gt;=70,"جيد",IF(M11&gt;=50,"مقبول",IF(M11&gt;=0.25,"ضعيف","غائب")))))</f>
        <v>#DIV/0!</v>
      </c>
      <c r="F11" s="58"/>
      <c r="G11" s="59" t="e">
        <f t="shared" ref="G11:G49" si="2">IF(O11&gt;=90,"ممتاز",IF(O11&gt;=80,"جيد جداً",IF(O11&gt;=70,"جيد",IF(O11&gt;=50,"مقبول",IF(O11&gt;=0.25,"ضعيف","غائب")))))</f>
        <v>#DIV/0!</v>
      </c>
      <c r="H11" s="154" t="s">
        <v>46</v>
      </c>
      <c r="I11" s="155"/>
      <c r="J11" s="67">
        <f>COUNTA(D10:D49)</f>
        <v>0</v>
      </c>
      <c r="M11" s="122" t="e">
        <f t="shared" ref="M11:M49" si="3">D11*100/N11</f>
        <v>#DIV/0!</v>
      </c>
      <c r="N11" s="123">
        <f>M7</f>
        <v>0</v>
      </c>
      <c r="O11" s="121" t="e">
        <f t="shared" ref="O11:O49" si="4">F11*100/P11</f>
        <v>#DIV/0!</v>
      </c>
      <c r="P11" s="121">
        <f>O7</f>
        <v>0</v>
      </c>
    </row>
    <row r="12" spans="2:16" s="1" customFormat="1" ht="14.25" customHeight="1" x14ac:dyDescent="0.2">
      <c r="B12" s="55">
        <f t="shared" si="0"/>
        <v>3</v>
      </c>
      <c r="C12" s="56"/>
      <c r="D12" s="60"/>
      <c r="E12" s="57" t="e">
        <f t="shared" si="1"/>
        <v>#DIV/0!</v>
      </c>
      <c r="F12" s="58"/>
      <c r="G12" s="59" t="e">
        <f t="shared" si="2"/>
        <v>#DIV/0!</v>
      </c>
      <c r="H12" s="149" t="s">
        <v>7</v>
      </c>
      <c r="I12" s="150"/>
      <c r="J12" s="65">
        <f>SUM(D10:D49)</f>
        <v>0</v>
      </c>
      <c r="L12" s="2"/>
      <c r="M12" s="122" t="e">
        <f t="shared" si="3"/>
        <v>#DIV/0!</v>
      </c>
      <c r="N12" s="123">
        <f>M7</f>
        <v>0</v>
      </c>
      <c r="O12" s="121" t="e">
        <f t="shared" si="4"/>
        <v>#DIV/0!</v>
      </c>
      <c r="P12" s="121">
        <f>O7</f>
        <v>0</v>
      </c>
    </row>
    <row r="13" spans="2:16" s="1" customFormat="1" ht="14.25" customHeight="1" x14ac:dyDescent="0.2">
      <c r="B13" s="55">
        <f t="shared" si="0"/>
        <v>4</v>
      </c>
      <c r="C13" s="56"/>
      <c r="D13" s="60"/>
      <c r="E13" s="57" t="e">
        <f t="shared" si="1"/>
        <v>#DIV/0!</v>
      </c>
      <c r="F13" s="58"/>
      <c r="G13" s="59" t="e">
        <f t="shared" si="2"/>
        <v>#DIV/0!</v>
      </c>
      <c r="H13" s="149" t="s">
        <v>2</v>
      </c>
      <c r="I13" s="150"/>
      <c r="J13" s="65">
        <f>MAX(D10:D49)</f>
        <v>0</v>
      </c>
      <c r="L13" s="2"/>
      <c r="M13" s="122" t="e">
        <f t="shared" si="3"/>
        <v>#DIV/0!</v>
      </c>
      <c r="N13" s="123">
        <f>M7</f>
        <v>0</v>
      </c>
      <c r="O13" s="121" t="e">
        <f t="shared" si="4"/>
        <v>#DIV/0!</v>
      </c>
      <c r="P13" s="121">
        <f>O7</f>
        <v>0</v>
      </c>
    </row>
    <row r="14" spans="2:16" s="1" customFormat="1" ht="14.25" customHeight="1" x14ac:dyDescent="0.2">
      <c r="B14" s="55">
        <f t="shared" si="0"/>
        <v>5</v>
      </c>
      <c r="C14" s="56"/>
      <c r="D14" s="60"/>
      <c r="E14" s="57" t="e">
        <f t="shared" si="1"/>
        <v>#DIV/0!</v>
      </c>
      <c r="F14" s="58"/>
      <c r="G14" s="59" t="e">
        <f t="shared" si="2"/>
        <v>#DIV/0!</v>
      </c>
      <c r="H14" s="149" t="s">
        <v>3</v>
      </c>
      <c r="I14" s="150"/>
      <c r="J14" s="65">
        <f>MIN(D10:D49)</f>
        <v>0</v>
      </c>
      <c r="M14" s="122" t="e">
        <f t="shared" si="3"/>
        <v>#DIV/0!</v>
      </c>
      <c r="N14" s="123">
        <f>M7</f>
        <v>0</v>
      </c>
      <c r="O14" s="121" t="e">
        <f t="shared" si="4"/>
        <v>#DIV/0!</v>
      </c>
      <c r="P14" s="121">
        <f>O7</f>
        <v>0</v>
      </c>
    </row>
    <row r="15" spans="2:16" s="1" customFormat="1" ht="14.25" customHeight="1" x14ac:dyDescent="0.2">
      <c r="B15" s="55">
        <f t="shared" si="0"/>
        <v>6</v>
      </c>
      <c r="C15" s="56"/>
      <c r="D15" s="60"/>
      <c r="E15" s="57" t="e">
        <f t="shared" si="1"/>
        <v>#DIV/0!</v>
      </c>
      <c r="F15" s="58"/>
      <c r="G15" s="59" t="e">
        <f t="shared" si="2"/>
        <v>#DIV/0!</v>
      </c>
      <c r="H15" s="149" t="s">
        <v>4</v>
      </c>
      <c r="I15" s="150"/>
      <c r="J15" s="68" t="e">
        <f>AVERAGE(D10:D49)</f>
        <v>#DIV/0!</v>
      </c>
      <c r="M15" s="122" t="e">
        <f t="shared" si="3"/>
        <v>#DIV/0!</v>
      </c>
      <c r="N15" s="123">
        <f>M7</f>
        <v>0</v>
      </c>
      <c r="O15" s="121" t="e">
        <f t="shared" si="4"/>
        <v>#DIV/0!</v>
      </c>
      <c r="P15" s="121">
        <f>O7</f>
        <v>0</v>
      </c>
    </row>
    <row r="16" spans="2:16" s="1" customFormat="1" ht="14.25" customHeight="1" x14ac:dyDescent="0.2">
      <c r="B16" s="55">
        <f t="shared" si="0"/>
        <v>7</v>
      </c>
      <c r="C16" s="56"/>
      <c r="D16" s="60"/>
      <c r="E16" s="57" t="e">
        <f t="shared" si="1"/>
        <v>#DIV/0!</v>
      </c>
      <c r="F16" s="58"/>
      <c r="G16" s="59" t="e">
        <f t="shared" si="2"/>
        <v>#DIV/0!</v>
      </c>
      <c r="H16" s="177" t="s">
        <v>11</v>
      </c>
      <c r="I16" s="178"/>
      <c r="J16" s="69" t="e">
        <f>J12/J11/M7</f>
        <v>#DIV/0!</v>
      </c>
      <c r="K16" s="2"/>
      <c r="L16" s="2"/>
      <c r="M16" s="122" t="e">
        <f t="shared" si="3"/>
        <v>#DIV/0!</v>
      </c>
      <c r="N16" s="123">
        <f>M7</f>
        <v>0</v>
      </c>
      <c r="O16" s="121" t="e">
        <f t="shared" si="4"/>
        <v>#DIV/0!</v>
      </c>
      <c r="P16" s="121">
        <f>O7</f>
        <v>0</v>
      </c>
    </row>
    <row r="17" spans="2:16" s="1" customFormat="1" ht="14.25" customHeight="1" x14ac:dyDescent="0.2">
      <c r="B17" s="55">
        <f t="shared" si="0"/>
        <v>8</v>
      </c>
      <c r="C17" s="56"/>
      <c r="D17" s="60"/>
      <c r="E17" s="57" t="e">
        <f t="shared" si="1"/>
        <v>#DIV/0!</v>
      </c>
      <c r="F17" s="58"/>
      <c r="G17" s="59" t="e">
        <f t="shared" si="2"/>
        <v>#DIV/0!</v>
      </c>
      <c r="H17" s="143" t="s">
        <v>41</v>
      </c>
      <c r="I17" s="144"/>
      <c r="J17" s="145"/>
      <c r="L17" s="2"/>
      <c r="M17" s="122" t="e">
        <f t="shared" si="3"/>
        <v>#DIV/0!</v>
      </c>
      <c r="N17" s="123">
        <f>M7</f>
        <v>0</v>
      </c>
      <c r="O17" s="121" t="e">
        <f t="shared" si="4"/>
        <v>#DIV/0!</v>
      </c>
      <c r="P17" s="121">
        <f>O7</f>
        <v>0</v>
      </c>
    </row>
    <row r="18" spans="2:16" s="1" customFormat="1" ht="14.25" customHeight="1" x14ac:dyDescent="0.2">
      <c r="B18" s="55">
        <f t="shared" si="0"/>
        <v>9</v>
      </c>
      <c r="C18" s="56"/>
      <c r="D18" s="60"/>
      <c r="E18" s="57" t="e">
        <f t="shared" si="1"/>
        <v>#DIV/0!</v>
      </c>
      <c r="F18" s="58"/>
      <c r="G18" s="59" t="e">
        <f t="shared" si="2"/>
        <v>#DIV/0!</v>
      </c>
      <c r="H18" s="146">
        <f>D9</f>
        <v>0</v>
      </c>
      <c r="I18" s="147"/>
      <c r="J18" s="148"/>
      <c r="M18" s="122" t="e">
        <f t="shared" si="3"/>
        <v>#DIV/0!</v>
      </c>
      <c r="N18" s="123">
        <f>M7</f>
        <v>0</v>
      </c>
      <c r="O18" s="121" t="e">
        <f t="shared" si="4"/>
        <v>#DIV/0!</v>
      </c>
      <c r="P18" s="121">
        <f>O7</f>
        <v>0</v>
      </c>
    </row>
    <row r="19" spans="2:16" s="1" customFormat="1" ht="14.25" customHeight="1" x14ac:dyDescent="0.2">
      <c r="B19" s="55">
        <f t="shared" si="0"/>
        <v>10</v>
      </c>
      <c r="C19" s="56"/>
      <c r="D19" s="60"/>
      <c r="E19" s="57" t="e">
        <f t="shared" si="1"/>
        <v>#DIV/0!</v>
      </c>
      <c r="F19" s="58"/>
      <c r="G19" s="59" t="e">
        <f t="shared" si="2"/>
        <v>#DIV/0!</v>
      </c>
      <c r="H19" s="154" t="s">
        <v>8</v>
      </c>
      <c r="I19" s="155"/>
      <c r="J19" s="70">
        <f>COUNTIF(E10:E49,"ممتاز")</f>
        <v>0</v>
      </c>
      <c r="M19" s="122" t="e">
        <f t="shared" si="3"/>
        <v>#DIV/0!</v>
      </c>
      <c r="N19" s="123">
        <f>M7</f>
        <v>0</v>
      </c>
      <c r="O19" s="121" t="e">
        <f t="shared" si="4"/>
        <v>#DIV/0!</v>
      </c>
      <c r="P19" s="121">
        <f>O7</f>
        <v>0</v>
      </c>
    </row>
    <row r="20" spans="2:16" s="1" customFormat="1" ht="14.25" customHeight="1" x14ac:dyDescent="0.2">
      <c r="B20" s="55">
        <f t="shared" si="0"/>
        <v>11</v>
      </c>
      <c r="C20" s="56"/>
      <c r="D20" s="60"/>
      <c r="E20" s="57" t="e">
        <f t="shared" si="1"/>
        <v>#DIV/0!</v>
      </c>
      <c r="F20" s="58"/>
      <c r="G20" s="59" t="e">
        <f t="shared" si="2"/>
        <v>#DIV/0!</v>
      </c>
      <c r="H20" s="149" t="s">
        <v>13</v>
      </c>
      <c r="I20" s="150"/>
      <c r="J20" s="65">
        <f>COUNTIF(E10:E49,"جيد جداً")</f>
        <v>0</v>
      </c>
      <c r="M20" s="122" t="e">
        <f t="shared" si="3"/>
        <v>#DIV/0!</v>
      </c>
      <c r="N20" s="123">
        <f>M7</f>
        <v>0</v>
      </c>
      <c r="O20" s="121" t="e">
        <f t="shared" si="4"/>
        <v>#DIV/0!</v>
      </c>
      <c r="P20" s="121">
        <f>O7</f>
        <v>0</v>
      </c>
    </row>
    <row r="21" spans="2:16" s="1" customFormat="1" ht="14.25" customHeight="1" x14ac:dyDescent="0.2">
      <c r="B21" s="55">
        <f t="shared" si="0"/>
        <v>12</v>
      </c>
      <c r="C21" s="56"/>
      <c r="D21" s="60"/>
      <c r="E21" s="57" t="e">
        <f t="shared" si="1"/>
        <v>#DIV/0!</v>
      </c>
      <c r="F21" s="58"/>
      <c r="G21" s="59" t="e">
        <f t="shared" si="2"/>
        <v>#DIV/0!</v>
      </c>
      <c r="H21" s="149" t="s">
        <v>14</v>
      </c>
      <c r="I21" s="150"/>
      <c r="J21" s="65">
        <f>COUNTIF(E10:E49,"جيد")</f>
        <v>0</v>
      </c>
      <c r="M21" s="122" t="e">
        <f t="shared" si="3"/>
        <v>#DIV/0!</v>
      </c>
      <c r="N21" s="123">
        <f>M7</f>
        <v>0</v>
      </c>
      <c r="O21" s="121" t="e">
        <f t="shared" si="4"/>
        <v>#DIV/0!</v>
      </c>
      <c r="P21" s="121">
        <f>O7</f>
        <v>0</v>
      </c>
    </row>
    <row r="22" spans="2:16" s="1" customFormat="1" ht="14.25" customHeight="1" x14ac:dyDescent="0.2">
      <c r="B22" s="55">
        <f t="shared" si="0"/>
        <v>13</v>
      </c>
      <c r="C22" s="56"/>
      <c r="D22" s="60"/>
      <c r="E22" s="57" t="e">
        <f t="shared" si="1"/>
        <v>#DIV/0!</v>
      </c>
      <c r="F22" s="58"/>
      <c r="G22" s="59" t="e">
        <f t="shared" si="2"/>
        <v>#DIV/0!</v>
      </c>
      <c r="H22" s="149" t="s">
        <v>15</v>
      </c>
      <c r="I22" s="150"/>
      <c r="J22" s="65">
        <f>COUNTIF(E10:E49,"مقبول")</f>
        <v>0</v>
      </c>
      <c r="M22" s="122" t="e">
        <f t="shared" si="3"/>
        <v>#DIV/0!</v>
      </c>
      <c r="N22" s="123">
        <f>M7</f>
        <v>0</v>
      </c>
      <c r="O22" s="121" t="e">
        <f t="shared" si="4"/>
        <v>#DIV/0!</v>
      </c>
      <c r="P22" s="121">
        <f>O7</f>
        <v>0</v>
      </c>
    </row>
    <row r="23" spans="2:16" s="1" customFormat="1" ht="14.25" customHeight="1" x14ac:dyDescent="0.2">
      <c r="B23" s="55">
        <f t="shared" si="0"/>
        <v>14</v>
      </c>
      <c r="C23" s="56"/>
      <c r="D23" s="60"/>
      <c r="E23" s="57" t="e">
        <f t="shared" si="1"/>
        <v>#DIV/0!</v>
      </c>
      <c r="F23" s="58"/>
      <c r="G23" s="59" t="e">
        <f t="shared" si="2"/>
        <v>#DIV/0!</v>
      </c>
      <c r="H23" s="149" t="s">
        <v>9</v>
      </c>
      <c r="I23" s="150"/>
      <c r="J23" s="65">
        <f>COUNTIF(E10:E49,"ضعيف")</f>
        <v>0</v>
      </c>
      <c r="M23" s="122" t="e">
        <f t="shared" si="3"/>
        <v>#DIV/0!</v>
      </c>
      <c r="N23" s="123">
        <f>M7</f>
        <v>0</v>
      </c>
      <c r="O23" s="121" t="e">
        <f t="shared" si="4"/>
        <v>#DIV/0!</v>
      </c>
      <c r="P23" s="121">
        <f>O7</f>
        <v>0</v>
      </c>
    </row>
    <row r="24" spans="2:16" s="1" customFormat="1" ht="14.25" customHeight="1" x14ac:dyDescent="0.2">
      <c r="B24" s="55">
        <f t="shared" si="0"/>
        <v>15</v>
      </c>
      <c r="C24" s="56"/>
      <c r="D24" s="60"/>
      <c r="E24" s="57" t="e">
        <f t="shared" si="1"/>
        <v>#DIV/0!</v>
      </c>
      <c r="F24" s="58"/>
      <c r="G24" s="59" t="e">
        <f t="shared" si="2"/>
        <v>#DIV/0!</v>
      </c>
      <c r="H24" s="149" t="s">
        <v>17</v>
      </c>
      <c r="I24" s="150"/>
      <c r="J24" s="65">
        <f>COUNTIF(E10:E49,"غائب")</f>
        <v>0</v>
      </c>
      <c r="M24" s="122" t="e">
        <f t="shared" si="3"/>
        <v>#DIV/0!</v>
      </c>
      <c r="N24" s="123">
        <f>M7</f>
        <v>0</v>
      </c>
      <c r="O24" s="121" t="e">
        <f t="shared" si="4"/>
        <v>#DIV/0!</v>
      </c>
      <c r="P24" s="121">
        <f>O7</f>
        <v>0</v>
      </c>
    </row>
    <row r="25" spans="2:16" s="1" customFormat="1" ht="14.25" customHeight="1" x14ac:dyDescent="0.2">
      <c r="B25" s="55">
        <f t="shared" si="0"/>
        <v>16</v>
      </c>
      <c r="C25" s="56"/>
      <c r="D25" s="60"/>
      <c r="E25" s="57" t="e">
        <f t="shared" si="1"/>
        <v>#DIV/0!</v>
      </c>
      <c r="F25" s="58"/>
      <c r="G25" s="59" t="e">
        <f t="shared" si="2"/>
        <v>#DIV/0!</v>
      </c>
      <c r="H25" s="151"/>
      <c r="I25" s="152"/>
      <c r="J25" s="153"/>
      <c r="M25" s="122" t="e">
        <f t="shared" si="3"/>
        <v>#DIV/0!</v>
      </c>
      <c r="N25" s="123">
        <f>M7</f>
        <v>0</v>
      </c>
      <c r="O25" s="121" t="e">
        <f t="shared" si="4"/>
        <v>#DIV/0!</v>
      </c>
      <c r="P25" s="121">
        <f>O7</f>
        <v>0</v>
      </c>
    </row>
    <row r="26" spans="2:16" s="1" customFormat="1" ht="14.25" customHeight="1" x14ac:dyDescent="0.2">
      <c r="B26" s="55">
        <f t="shared" si="0"/>
        <v>17</v>
      </c>
      <c r="C26" s="56"/>
      <c r="D26" s="60"/>
      <c r="E26" s="57" t="e">
        <f t="shared" si="1"/>
        <v>#DIV/0!</v>
      </c>
      <c r="F26" s="58"/>
      <c r="G26" s="59" t="e">
        <f t="shared" si="2"/>
        <v>#DIV/0!</v>
      </c>
      <c r="H26" s="143" t="s">
        <v>40</v>
      </c>
      <c r="I26" s="144"/>
      <c r="J26" s="145"/>
      <c r="M26" s="122" t="e">
        <f t="shared" si="3"/>
        <v>#DIV/0!</v>
      </c>
      <c r="N26" s="123">
        <f>M7</f>
        <v>0</v>
      </c>
      <c r="O26" s="121" t="e">
        <f t="shared" si="4"/>
        <v>#DIV/0!</v>
      </c>
      <c r="P26" s="121">
        <f>O7</f>
        <v>0</v>
      </c>
    </row>
    <row r="27" spans="2:16" s="1" customFormat="1" ht="14.25" customHeight="1" x14ac:dyDescent="0.2">
      <c r="B27" s="55">
        <f t="shared" si="0"/>
        <v>18</v>
      </c>
      <c r="C27" s="56"/>
      <c r="D27" s="60"/>
      <c r="E27" s="57" t="e">
        <f t="shared" si="1"/>
        <v>#DIV/0!</v>
      </c>
      <c r="F27" s="58"/>
      <c r="G27" s="59" t="e">
        <f t="shared" si="2"/>
        <v>#DIV/0!</v>
      </c>
      <c r="H27" s="146">
        <f>F9</f>
        <v>0</v>
      </c>
      <c r="I27" s="147"/>
      <c r="J27" s="148"/>
      <c r="M27" s="122" t="e">
        <f t="shared" si="3"/>
        <v>#DIV/0!</v>
      </c>
      <c r="N27" s="123">
        <f>M7</f>
        <v>0</v>
      </c>
      <c r="O27" s="121" t="e">
        <f t="shared" si="4"/>
        <v>#DIV/0!</v>
      </c>
      <c r="P27" s="121">
        <f>O7</f>
        <v>0</v>
      </c>
    </row>
    <row r="28" spans="2:16" s="1" customFormat="1" ht="14.25" customHeight="1" x14ac:dyDescent="0.2">
      <c r="B28" s="55">
        <f t="shared" si="0"/>
        <v>19</v>
      </c>
      <c r="C28" s="56"/>
      <c r="D28" s="60"/>
      <c r="E28" s="57" t="e">
        <f t="shared" si="1"/>
        <v>#DIV/0!</v>
      </c>
      <c r="F28" s="58"/>
      <c r="G28" s="59" t="e">
        <f t="shared" si="2"/>
        <v>#DIV/0!</v>
      </c>
      <c r="H28" s="154" t="s">
        <v>46</v>
      </c>
      <c r="I28" s="155"/>
      <c r="J28" s="67">
        <f>COUNTA(F10:F49)</f>
        <v>0</v>
      </c>
      <c r="M28" s="122" t="e">
        <f t="shared" si="3"/>
        <v>#DIV/0!</v>
      </c>
      <c r="N28" s="123">
        <f>M7</f>
        <v>0</v>
      </c>
      <c r="O28" s="121" t="e">
        <f t="shared" si="4"/>
        <v>#DIV/0!</v>
      </c>
      <c r="P28" s="121">
        <f>O7</f>
        <v>0</v>
      </c>
    </row>
    <row r="29" spans="2:16" s="1" customFormat="1" ht="14.25" customHeight="1" x14ac:dyDescent="0.2">
      <c r="B29" s="55">
        <f t="shared" si="0"/>
        <v>20</v>
      </c>
      <c r="C29" s="56"/>
      <c r="D29" s="60"/>
      <c r="E29" s="57" t="e">
        <f t="shared" si="1"/>
        <v>#DIV/0!</v>
      </c>
      <c r="F29" s="58"/>
      <c r="G29" s="59" t="e">
        <f t="shared" si="2"/>
        <v>#DIV/0!</v>
      </c>
      <c r="H29" s="149" t="s">
        <v>7</v>
      </c>
      <c r="I29" s="150"/>
      <c r="J29" s="65">
        <f>SUM(F10:F49)</f>
        <v>0</v>
      </c>
      <c r="M29" s="122" t="e">
        <f t="shared" si="3"/>
        <v>#DIV/0!</v>
      </c>
      <c r="N29" s="123">
        <f>M7</f>
        <v>0</v>
      </c>
      <c r="O29" s="121" t="e">
        <f t="shared" si="4"/>
        <v>#DIV/0!</v>
      </c>
      <c r="P29" s="121">
        <f>O7</f>
        <v>0</v>
      </c>
    </row>
    <row r="30" spans="2:16" s="1" customFormat="1" ht="14.25" customHeight="1" x14ac:dyDescent="0.2">
      <c r="B30" s="55">
        <f t="shared" si="0"/>
        <v>21</v>
      </c>
      <c r="C30" s="56"/>
      <c r="D30" s="60"/>
      <c r="E30" s="57" t="e">
        <f t="shared" si="1"/>
        <v>#DIV/0!</v>
      </c>
      <c r="F30" s="58"/>
      <c r="G30" s="59" t="e">
        <f t="shared" si="2"/>
        <v>#DIV/0!</v>
      </c>
      <c r="H30" s="149" t="s">
        <v>2</v>
      </c>
      <c r="I30" s="150"/>
      <c r="J30" s="65">
        <f>MAX(F10:F49)</f>
        <v>0</v>
      </c>
      <c r="M30" s="122" t="e">
        <f t="shared" si="3"/>
        <v>#DIV/0!</v>
      </c>
      <c r="N30" s="123">
        <f>M7</f>
        <v>0</v>
      </c>
      <c r="O30" s="121" t="e">
        <f t="shared" si="4"/>
        <v>#DIV/0!</v>
      </c>
      <c r="P30" s="121">
        <f>O7</f>
        <v>0</v>
      </c>
    </row>
    <row r="31" spans="2:16" s="1" customFormat="1" ht="14.25" customHeight="1" x14ac:dyDescent="0.2">
      <c r="B31" s="55">
        <f t="shared" si="0"/>
        <v>22</v>
      </c>
      <c r="C31" s="56"/>
      <c r="D31" s="60"/>
      <c r="E31" s="57" t="e">
        <f t="shared" si="1"/>
        <v>#DIV/0!</v>
      </c>
      <c r="F31" s="58"/>
      <c r="G31" s="59" t="e">
        <f t="shared" si="2"/>
        <v>#DIV/0!</v>
      </c>
      <c r="H31" s="149" t="s">
        <v>3</v>
      </c>
      <c r="I31" s="150"/>
      <c r="J31" s="65">
        <f>MIN(F10:F49)</f>
        <v>0</v>
      </c>
      <c r="M31" s="122" t="e">
        <f t="shared" si="3"/>
        <v>#DIV/0!</v>
      </c>
      <c r="N31" s="123">
        <f>M7</f>
        <v>0</v>
      </c>
      <c r="O31" s="121" t="e">
        <f t="shared" si="4"/>
        <v>#DIV/0!</v>
      </c>
      <c r="P31" s="121">
        <f>O7</f>
        <v>0</v>
      </c>
    </row>
    <row r="32" spans="2:16" s="1" customFormat="1" ht="14.25" customHeight="1" x14ac:dyDescent="0.2">
      <c r="B32" s="55">
        <f t="shared" si="0"/>
        <v>23</v>
      </c>
      <c r="C32" s="56"/>
      <c r="D32" s="60"/>
      <c r="E32" s="57" t="e">
        <f t="shared" si="1"/>
        <v>#DIV/0!</v>
      </c>
      <c r="F32" s="58"/>
      <c r="G32" s="59" t="e">
        <f t="shared" si="2"/>
        <v>#DIV/0!</v>
      </c>
      <c r="H32" s="149" t="s">
        <v>4</v>
      </c>
      <c r="I32" s="150"/>
      <c r="J32" s="68" t="e">
        <f>AVERAGE(F10:F49)</f>
        <v>#DIV/0!</v>
      </c>
      <c r="M32" s="122" t="e">
        <f t="shared" si="3"/>
        <v>#DIV/0!</v>
      </c>
      <c r="N32" s="123">
        <f>M7</f>
        <v>0</v>
      </c>
      <c r="O32" s="121" t="e">
        <f t="shared" si="4"/>
        <v>#DIV/0!</v>
      </c>
      <c r="P32" s="121">
        <f>O7</f>
        <v>0</v>
      </c>
    </row>
    <row r="33" spans="2:16" s="1" customFormat="1" ht="14.25" customHeight="1" x14ac:dyDescent="0.2">
      <c r="B33" s="55">
        <f t="shared" si="0"/>
        <v>24</v>
      </c>
      <c r="C33" s="56"/>
      <c r="D33" s="60"/>
      <c r="E33" s="57" t="e">
        <f t="shared" si="1"/>
        <v>#DIV/0!</v>
      </c>
      <c r="F33" s="58"/>
      <c r="G33" s="59" t="e">
        <f t="shared" si="2"/>
        <v>#DIV/0!</v>
      </c>
      <c r="H33" s="170" t="s">
        <v>11</v>
      </c>
      <c r="I33" s="170"/>
      <c r="J33" s="71" t="e">
        <f>J29/J28/O7</f>
        <v>#DIV/0!</v>
      </c>
      <c r="M33" s="122" t="e">
        <f t="shared" si="3"/>
        <v>#DIV/0!</v>
      </c>
      <c r="N33" s="123">
        <f>M7</f>
        <v>0</v>
      </c>
      <c r="O33" s="121" t="e">
        <f t="shared" si="4"/>
        <v>#DIV/0!</v>
      </c>
      <c r="P33" s="121">
        <f>O7</f>
        <v>0</v>
      </c>
    </row>
    <row r="34" spans="2:16" s="1" customFormat="1" ht="14.25" customHeight="1" x14ac:dyDescent="0.2">
      <c r="B34" s="55">
        <f t="shared" si="0"/>
        <v>25</v>
      </c>
      <c r="C34" s="56"/>
      <c r="D34" s="60"/>
      <c r="E34" s="57" t="e">
        <f t="shared" si="1"/>
        <v>#DIV/0!</v>
      </c>
      <c r="F34" s="58"/>
      <c r="G34" s="59" t="e">
        <f t="shared" si="2"/>
        <v>#DIV/0!</v>
      </c>
      <c r="H34" s="143" t="s">
        <v>41</v>
      </c>
      <c r="I34" s="144"/>
      <c r="J34" s="145"/>
      <c r="M34" s="122" t="e">
        <f t="shared" si="3"/>
        <v>#DIV/0!</v>
      </c>
      <c r="N34" s="123">
        <f>M7</f>
        <v>0</v>
      </c>
      <c r="O34" s="121" t="e">
        <f t="shared" si="4"/>
        <v>#DIV/0!</v>
      </c>
      <c r="P34" s="121">
        <f>O7</f>
        <v>0</v>
      </c>
    </row>
    <row r="35" spans="2:16" s="1" customFormat="1" ht="14.25" customHeight="1" x14ac:dyDescent="0.2">
      <c r="B35" s="55">
        <f t="shared" si="0"/>
        <v>26</v>
      </c>
      <c r="C35" s="56"/>
      <c r="D35" s="60"/>
      <c r="E35" s="57" t="e">
        <f t="shared" si="1"/>
        <v>#DIV/0!</v>
      </c>
      <c r="F35" s="58"/>
      <c r="G35" s="59" t="e">
        <f t="shared" si="2"/>
        <v>#DIV/0!</v>
      </c>
      <c r="H35" s="146">
        <f>F9</f>
        <v>0</v>
      </c>
      <c r="I35" s="147"/>
      <c r="J35" s="148"/>
      <c r="M35" s="122" t="e">
        <f t="shared" si="3"/>
        <v>#DIV/0!</v>
      </c>
      <c r="N35" s="123">
        <f>M7</f>
        <v>0</v>
      </c>
      <c r="O35" s="121" t="e">
        <f t="shared" si="4"/>
        <v>#DIV/0!</v>
      </c>
      <c r="P35" s="121">
        <f>O7</f>
        <v>0</v>
      </c>
    </row>
    <row r="36" spans="2:16" s="1" customFormat="1" ht="14.25" customHeight="1" x14ac:dyDescent="0.2">
      <c r="B36" s="55">
        <f t="shared" si="0"/>
        <v>27</v>
      </c>
      <c r="C36" s="56"/>
      <c r="D36" s="60"/>
      <c r="E36" s="57" t="e">
        <f t="shared" si="1"/>
        <v>#DIV/0!</v>
      </c>
      <c r="F36" s="58"/>
      <c r="G36" s="59" t="e">
        <f t="shared" si="2"/>
        <v>#DIV/0!</v>
      </c>
      <c r="H36" s="170" t="s">
        <v>8</v>
      </c>
      <c r="I36" s="170"/>
      <c r="J36" s="65">
        <f>COUNTIF(G10:G49,"ممتاز")</f>
        <v>0</v>
      </c>
      <c r="M36" s="122" t="e">
        <f t="shared" si="3"/>
        <v>#DIV/0!</v>
      </c>
      <c r="N36" s="123">
        <f>M7</f>
        <v>0</v>
      </c>
      <c r="O36" s="121" t="e">
        <f t="shared" si="4"/>
        <v>#DIV/0!</v>
      </c>
      <c r="P36" s="121">
        <f>O7</f>
        <v>0</v>
      </c>
    </row>
    <row r="37" spans="2:16" s="1" customFormat="1" ht="14.25" customHeight="1" x14ac:dyDescent="0.2">
      <c r="B37" s="55">
        <f t="shared" si="0"/>
        <v>28</v>
      </c>
      <c r="C37" s="56"/>
      <c r="D37" s="60"/>
      <c r="E37" s="57" t="e">
        <f t="shared" si="1"/>
        <v>#DIV/0!</v>
      </c>
      <c r="F37" s="58"/>
      <c r="G37" s="59" t="e">
        <f t="shared" si="2"/>
        <v>#DIV/0!</v>
      </c>
      <c r="H37" s="149" t="s">
        <v>13</v>
      </c>
      <c r="I37" s="150"/>
      <c r="J37" s="65">
        <f>COUNTIF(G10:G49,"جيد جداً")</f>
        <v>0</v>
      </c>
      <c r="M37" s="122" t="e">
        <f t="shared" si="3"/>
        <v>#DIV/0!</v>
      </c>
      <c r="N37" s="123">
        <f>M7</f>
        <v>0</v>
      </c>
      <c r="O37" s="121" t="e">
        <f t="shared" si="4"/>
        <v>#DIV/0!</v>
      </c>
      <c r="P37" s="121">
        <f>O7</f>
        <v>0</v>
      </c>
    </row>
    <row r="38" spans="2:16" s="1" customFormat="1" ht="14.25" customHeight="1" x14ac:dyDescent="0.2">
      <c r="B38" s="55">
        <f t="shared" si="0"/>
        <v>29</v>
      </c>
      <c r="C38" s="56"/>
      <c r="D38" s="60"/>
      <c r="E38" s="57" t="e">
        <f t="shared" si="1"/>
        <v>#DIV/0!</v>
      </c>
      <c r="F38" s="58"/>
      <c r="G38" s="59" t="e">
        <f t="shared" si="2"/>
        <v>#DIV/0!</v>
      </c>
      <c r="H38" s="149" t="s">
        <v>14</v>
      </c>
      <c r="I38" s="150"/>
      <c r="J38" s="65">
        <f>COUNTIF(G10:G49,"جيد")</f>
        <v>0</v>
      </c>
      <c r="M38" s="122" t="e">
        <f t="shared" si="3"/>
        <v>#DIV/0!</v>
      </c>
      <c r="N38" s="123">
        <f>M7</f>
        <v>0</v>
      </c>
      <c r="O38" s="121" t="e">
        <f t="shared" si="4"/>
        <v>#DIV/0!</v>
      </c>
      <c r="P38" s="121">
        <f>O7</f>
        <v>0</v>
      </c>
    </row>
    <row r="39" spans="2:16" s="1" customFormat="1" ht="14.25" customHeight="1" x14ac:dyDescent="0.2">
      <c r="B39" s="55">
        <f t="shared" si="0"/>
        <v>30</v>
      </c>
      <c r="C39" s="56"/>
      <c r="D39" s="60"/>
      <c r="E39" s="57" t="e">
        <f t="shared" si="1"/>
        <v>#DIV/0!</v>
      </c>
      <c r="F39" s="58"/>
      <c r="G39" s="59" t="e">
        <f t="shared" si="2"/>
        <v>#DIV/0!</v>
      </c>
      <c r="H39" s="149" t="s">
        <v>15</v>
      </c>
      <c r="I39" s="150"/>
      <c r="J39" s="65">
        <f>COUNTIF(G10:G49,"مقبول")</f>
        <v>0</v>
      </c>
      <c r="M39" s="122" t="e">
        <f t="shared" si="3"/>
        <v>#DIV/0!</v>
      </c>
      <c r="N39" s="123">
        <f>M7</f>
        <v>0</v>
      </c>
      <c r="O39" s="121" t="e">
        <f t="shared" si="4"/>
        <v>#DIV/0!</v>
      </c>
      <c r="P39" s="121">
        <f>O7</f>
        <v>0</v>
      </c>
    </row>
    <row r="40" spans="2:16" s="1" customFormat="1" ht="14.25" customHeight="1" x14ac:dyDescent="0.2">
      <c r="B40" s="55">
        <f t="shared" si="0"/>
        <v>31</v>
      </c>
      <c r="C40" s="56"/>
      <c r="D40" s="60"/>
      <c r="E40" s="57" t="e">
        <f t="shared" si="1"/>
        <v>#DIV/0!</v>
      </c>
      <c r="F40" s="58"/>
      <c r="G40" s="59" t="e">
        <f t="shared" si="2"/>
        <v>#DIV/0!</v>
      </c>
      <c r="H40" s="149" t="s">
        <v>9</v>
      </c>
      <c r="I40" s="150"/>
      <c r="J40" s="65">
        <f>COUNTIF(G10:G49,"ضعيف")</f>
        <v>0</v>
      </c>
      <c r="M40" s="122" t="e">
        <f t="shared" si="3"/>
        <v>#DIV/0!</v>
      </c>
      <c r="N40" s="123">
        <f>M7</f>
        <v>0</v>
      </c>
      <c r="O40" s="121" t="e">
        <f t="shared" si="4"/>
        <v>#DIV/0!</v>
      </c>
      <c r="P40" s="121">
        <f>O7</f>
        <v>0</v>
      </c>
    </row>
    <row r="41" spans="2:16" s="1" customFormat="1" ht="14.25" customHeight="1" x14ac:dyDescent="0.2">
      <c r="B41" s="55">
        <f t="shared" si="0"/>
        <v>32</v>
      </c>
      <c r="C41" s="56"/>
      <c r="D41" s="60"/>
      <c r="E41" s="57" t="e">
        <f t="shared" si="1"/>
        <v>#DIV/0!</v>
      </c>
      <c r="F41" s="58"/>
      <c r="G41" s="59" t="e">
        <f t="shared" si="2"/>
        <v>#DIV/0!</v>
      </c>
      <c r="H41" s="149" t="s">
        <v>17</v>
      </c>
      <c r="I41" s="150"/>
      <c r="J41" s="65">
        <f>COUNTIF(G10:G49,"غائب")</f>
        <v>0</v>
      </c>
      <c r="M41" s="122" t="e">
        <f t="shared" si="3"/>
        <v>#DIV/0!</v>
      </c>
      <c r="N41" s="123">
        <f>M7</f>
        <v>0</v>
      </c>
      <c r="O41" s="121" t="e">
        <f t="shared" si="4"/>
        <v>#DIV/0!</v>
      </c>
      <c r="P41" s="121">
        <f>O7</f>
        <v>0</v>
      </c>
    </row>
    <row r="42" spans="2:16" s="1" customFormat="1" ht="14.25" customHeight="1" x14ac:dyDescent="0.2">
      <c r="B42" s="55">
        <f t="shared" si="0"/>
        <v>33</v>
      </c>
      <c r="C42" s="56"/>
      <c r="D42" s="60"/>
      <c r="E42" s="57" t="e">
        <f t="shared" si="1"/>
        <v>#DIV/0!</v>
      </c>
      <c r="F42" s="58"/>
      <c r="G42" s="59" t="e">
        <f t="shared" si="2"/>
        <v>#DIV/0!</v>
      </c>
      <c r="H42" s="143" t="s">
        <v>42</v>
      </c>
      <c r="I42" s="144"/>
      <c r="J42" s="145"/>
      <c r="M42" s="122" t="e">
        <f t="shared" si="3"/>
        <v>#DIV/0!</v>
      </c>
      <c r="N42" s="123">
        <f t="shared" ref="N42:N49" si="5">N41</f>
        <v>0</v>
      </c>
      <c r="O42" s="121" t="e">
        <f t="shared" si="4"/>
        <v>#DIV/0!</v>
      </c>
      <c r="P42" s="121">
        <f>O7</f>
        <v>0</v>
      </c>
    </row>
    <row r="43" spans="2:16" s="1" customFormat="1" ht="14.25" customHeight="1" x14ac:dyDescent="0.2">
      <c r="B43" s="55">
        <f t="shared" si="0"/>
        <v>34</v>
      </c>
      <c r="C43" s="56"/>
      <c r="D43" s="60"/>
      <c r="E43" s="57" t="e">
        <f t="shared" si="1"/>
        <v>#DIV/0!</v>
      </c>
      <c r="F43" s="58"/>
      <c r="G43" s="59" t="e">
        <f t="shared" si="2"/>
        <v>#DIV/0!</v>
      </c>
      <c r="H43" s="146">
        <f>D9</f>
        <v>0</v>
      </c>
      <c r="I43" s="147"/>
      <c r="J43" s="148"/>
      <c r="M43" s="122" t="e">
        <f t="shared" si="3"/>
        <v>#DIV/0!</v>
      </c>
      <c r="N43" s="123">
        <f t="shared" si="5"/>
        <v>0</v>
      </c>
      <c r="O43" s="121" t="e">
        <f t="shared" si="4"/>
        <v>#DIV/0!</v>
      </c>
      <c r="P43" s="121">
        <f>O7</f>
        <v>0</v>
      </c>
    </row>
    <row r="44" spans="2:16" ht="14.25" customHeight="1" x14ac:dyDescent="0.2">
      <c r="B44" s="55">
        <f t="shared" si="0"/>
        <v>35</v>
      </c>
      <c r="C44" s="56"/>
      <c r="D44" s="60"/>
      <c r="E44" s="57" t="e">
        <f t="shared" si="1"/>
        <v>#DIV/0!</v>
      </c>
      <c r="F44" s="58"/>
      <c r="G44" s="59" t="e">
        <f t="shared" si="2"/>
        <v>#DIV/0!</v>
      </c>
      <c r="H44" s="165" t="e">
        <f>J16</f>
        <v>#DIV/0!</v>
      </c>
      <c r="I44" s="168"/>
      <c r="J44" s="169"/>
      <c r="M44" s="122" t="e">
        <f t="shared" si="3"/>
        <v>#DIV/0!</v>
      </c>
      <c r="N44" s="123">
        <f t="shared" si="5"/>
        <v>0</v>
      </c>
      <c r="O44" s="121" t="e">
        <f t="shared" si="4"/>
        <v>#DIV/0!</v>
      </c>
      <c r="P44" s="121">
        <f>O7</f>
        <v>0</v>
      </c>
    </row>
    <row r="45" spans="2:16" ht="14.25" customHeight="1" x14ac:dyDescent="0.2">
      <c r="B45" s="55">
        <f t="shared" si="0"/>
        <v>36</v>
      </c>
      <c r="C45" s="56"/>
      <c r="D45" s="60"/>
      <c r="E45" s="57" t="e">
        <f t="shared" si="1"/>
        <v>#DIV/0!</v>
      </c>
      <c r="F45" s="58"/>
      <c r="G45" s="59" t="e">
        <f t="shared" si="2"/>
        <v>#DIV/0!</v>
      </c>
      <c r="H45" s="143" t="s">
        <v>42</v>
      </c>
      <c r="I45" s="144"/>
      <c r="J45" s="145"/>
      <c r="M45" s="122" t="e">
        <f t="shared" si="3"/>
        <v>#DIV/0!</v>
      </c>
      <c r="N45" s="123">
        <f t="shared" si="5"/>
        <v>0</v>
      </c>
      <c r="O45" s="121" t="e">
        <f t="shared" si="4"/>
        <v>#DIV/0!</v>
      </c>
      <c r="P45" s="121">
        <f>O7</f>
        <v>0</v>
      </c>
    </row>
    <row r="46" spans="2:16" ht="14.25" customHeight="1" x14ac:dyDescent="0.2">
      <c r="B46" s="55">
        <f t="shared" si="0"/>
        <v>37</v>
      </c>
      <c r="C46" s="56"/>
      <c r="D46" s="60"/>
      <c r="E46" s="57" t="e">
        <f t="shared" si="1"/>
        <v>#DIV/0!</v>
      </c>
      <c r="F46" s="58"/>
      <c r="G46" s="59" t="e">
        <f t="shared" si="2"/>
        <v>#DIV/0!</v>
      </c>
      <c r="H46" s="146">
        <f>F9</f>
        <v>0</v>
      </c>
      <c r="I46" s="147"/>
      <c r="J46" s="148"/>
      <c r="M46" s="122" t="e">
        <f t="shared" si="3"/>
        <v>#DIV/0!</v>
      </c>
      <c r="N46" s="123">
        <f t="shared" si="5"/>
        <v>0</v>
      </c>
      <c r="O46" s="121" t="e">
        <f t="shared" si="4"/>
        <v>#DIV/0!</v>
      </c>
      <c r="P46" s="121">
        <f>O7</f>
        <v>0</v>
      </c>
    </row>
    <row r="47" spans="2:16" ht="14.25" customHeight="1" x14ac:dyDescent="0.2">
      <c r="B47" s="55">
        <f t="shared" si="0"/>
        <v>38</v>
      </c>
      <c r="C47" s="56"/>
      <c r="D47" s="60"/>
      <c r="E47" s="57" t="e">
        <f t="shared" si="1"/>
        <v>#DIV/0!</v>
      </c>
      <c r="F47" s="58"/>
      <c r="G47" s="59" t="e">
        <f t="shared" si="2"/>
        <v>#DIV/0!</v>
      </c>
      <c r="H47" s="165" t="e">
        <f>J33</f>
        <v>#DIV/0!</v>
      </c>
      <c r="I47" s="168"/>
      <c r="J47" s="169"/>
      <c r="M47" s="122" t="e">
        <f t="shared" si="3"/>
        <v>#DIV/0!</v>
      </c>
      <c r="N47" s="123">
        <f t="shared" si="5"/>
        <v>0</v>
      </c>
      <c r="O47" s="121" t="e">
        <f t="shared" si="4"/>
        <v>#DIV/0!</v>
      </c>
      <c r="P47" s="121">
        <f>O7</f>
        <v>0</v>
      </c>
    </row>
    <row r="48" spans="2:16" ht="14.25" customHeight="1" x14ac:dyDescent="0.2">
      <c r="B48" s="55">
        <f t="shared" si="0"/>
        <v>39</v>
      </c>
      <c r="C48" s="56"/>
      <c r="D48" s="60"/>
      <c r="E48" s="57" t="e">
        <f t="shared" si="1"/>
        <v>#DIV/0!</v>
      </c>
      <c r="F48" s="58"/>
      <c r="G48" s="59" t="e">
        <f t="shared" si="2"/>
        <v>#DIV/0!</v>
      </c>
      <c r="H48" s="159" t="s">
        <v>20</v>
      </c>
      <c r="I48" s="160"/>
      <c r="J48" s="163" t="e">
        <f>H47-H44</f>
        <v>#DIV/0!</v>
      </c>
      <c r="M48" s="122" t="e">
        <f t="shared" si="3"/>
        <v>#DIV/0!</v>
      </c>
      <c r="N48" s="123">
        <f t="shared" si="5"/>
        <v>0</v>
      </c>
      <c r="O48" s="121" t="e">
        <f t="shared" si="4"/>
        <v>#DIV/0!</v>
      </c>
      <c r="P48" s="121">
        <f>O7</f>
        <v>0</v>
      </c>
    </row>
    <row r="49" spans="2:16" ht="14.25" customHeight="1" x14ac:dyDescent="0.2">
      <c r="B49" s="55">
        <f t="shared" si="0"/>
        <v>40</v>
      </c>
      <c r="C49" s="56"/>
      <c r="D49" s="60"/>
      <c r="E49" s="57" t="e">
        <f t="shared" si="1"/>
        <v>#DIV/0!</v>
      </c>
      <c r="F49" s="58"/>
      <c r="G49" s="59" t="e">
        <f t="shared" si="2"/>
        <v>#DIV/0!</v>
      </c>
      <c r="H49" s="161"/>
      <c r="I49" s="162"/>
      <c r="J49" s="179"/>
      <c r="M49" s="122" t="e">
        <f t="shared" si="3"/>
        <v>#DIV/0!</v>
      </c>
      <c r="N49" s="123">
        <f t="shared" si="5"/>
        <v>0</v>
      </c>
      <c r="O49" s="121" t="e">
        <f t="shared" si="4"/>
        <v>#DIV/0!</v>
      </c>
      <c r="P49" s="121">
        <f>O7</f>
        <v>0</v>
      </c>
    </row>
    <row r="50" spans="2:16" ht="7.5" customHeight="1" x14ac:dyDescent="0.2">
      <c r="B50" s="6"/>
      <c r="C50" s="6"/>
      <c r="D50" s="25"/>
      <c r="E50" s="26"/>
      <c r="F50" s="6"/>
      <c r="G50" s="6"/>
      <c r="H50" s="6"/>
      <c r="I50" s="6"/>
      <c r="J50" s="6"/>
    </row>
    <row r="51" spans="2:16" ht="15.75" x14ac:dyDescent="0.25">
      <c r="B51" s="156" t="s">
        <v>23</v>
      </c>
      <c r="C51" s="156"/>
      <c r="D51" s="156"/>
      <c r="E51" s="156"/>
      <c r="F51" s="156"/>
      <c r="G51" s="156" t="s">
        <v>36</v>
      </c>
      <c r="H51" s="156"/>
      <c r="I51" s="156"/>
      <c r="J51" s="156"/>
      <c r="K51" s="3"/>
    </row>
    <row r="52" spans="2:16" ht="15.75" x14ac:dyDescent="0.25">
      <c r="B52" s="157" t="str">
        <f>'القائمة الرئيسية'!H12</f>
        <v>أ. سفيان عيد الصاعدي</v>
      </c>
      <c r="C52" s="157"/>
      <c r="D52" s="157"/>
      <c r="E52" s="157"/>
      <c r="F52" s="157"/>
      <c r="G52" s="172" t="str">
        <f>'القائمة الرئيسية'!H13</f>
        <v>أ. حمزة يوسف عفيفي</v>
      </c>
      <c r="H52" s="172"/>
      <c r="I52" s="172"/>
      <c r="J52" s="172"/>
      <c r="K52" s="3"/>
    </row>
  </sheetData>
  <sheetProtection algorithmName="SHA-512" hashValue="bASXqAmLBmjSQaGdPpiXRiBnj5X9Oxz/y3cgf87BxREF1leiOB0fCcJi4s4XIXosMhi9U7exElYoombBKZ1DMg==" saltValue="KdQQrbyUq8PLpBqRWmH3bA==" spinCount="100000" sheet="1" formatCells="0" formatColumns="0" formatRows="0" insertColumns="0" insertRows="0" deleteColumns="0" deleteRows="0" selectLockedCells="1" sort="0" autoFilter="0" pivotTables="0"/>
  <mergeCells count="60">
    <mergeCell ref="B52:D52"/>
    <mergeCell ref="E52:F52"/>
    <mergeCell ref="G52:J52"/>
    <mergeCell ref="H44:J44"/>
    <mergeCell ref="H47:J47"/>
    <mergeCell ref="H48:I49"/>
    <mergeCell ref="J48:J49"/>
    <mergeCell ref="B51:D51"/>
    <mergeCell ref="E51:F51"/>
    <mergeCell ref="G51:J51"/>
    <mergeCell ref="H45:J45"/>
    <mergeCell ref="H46:J46"/>
    <mergeCell ref="H37:I37"/>
    <mergeCell ref="H38:I38"/>
    <mergeCell ref="H39:I39"/>
    <mergeCell ref="H40:I40"/>
    <mergeCell ref="H31:I31"/>
    <mergeCell ref="H32:I32"/>
    <mergeCell ref="H33:I33"/>
    <mergeCell ref="H34:J34"/>
    <mergeCell ref="H35:J35"/>
    <mergeCell ref="H41:I41"/>
    <mergeCell ref="H42:J42"/>
    <mergeCell ref="H43:J43"/>
    <mergeCell ref="H30:I30"/>
    <mergeCell ref="H19:I19"/>
    <mergeCell ref="H20:I20"/>
    <mergeCell ref="H21:I21"/>
    <mergeCell ref="H22:I22"/>
    <mergeCell ref="H23:I23"/>
    <mergeCell ref="H24:I24"/>
    <mergeCell ref="H25:J25"/>
    <mergeCell ref="H26:J26"/>
    <mergeCell ref="H27:J27"/>
    <mergeCell ref="H28:I28"/>
    <mergeCell ref="H29:I29"/>
    <mergeCell ref="H36:I36"/>
    <mergeCell ref="H10:J10"/>
    <mergeCell ref="H18:J18"/>
    <mergeCell ref="H11:I11"/>
    <mergeCell ref="H12:I12"/>
    <mergeCell ref="H13:I13"/>
    <mergeCell ref="H14:I14"/>
    <mergeCell ref="H15:I15"/>
    <mergeCell ref="H16:I16"/>
    <mergeCell ref="H17:J17"/>
    <mergeCell ref="D1:H1"/>
    <mergeCell ref="D2:H2"/>
    <mergeCell ref="D3:H3"/>
    <mergeCell ref="D4:H4"/>
    <mergeCell ref="D5:H5"/>
    <mergeCell ref="O9:P9"/>
    <mergeCell ref="G7:H7"/>
    <mergeCell ref="I7:J7"/>
    <mergeCell ref="C6:E6"/>
    <mergeCell ref="F6:J6"/>
    <mergeCell ref="B7:F7"/>
    <mergeCell ref="B8:E8"/>
    <mergeCell ref="H9:J9"/>
    <mergeCell ref="M9:N9"/>
  </mergeCells>
  <conditionalFormatting sqref="E10:E50">
    <cfRule type="containsText" dxfId="29" priority="1" operator="containsText" text="ضعيف">
      <formula>NOT(ISERROR(SEARCH("ضعيف",E10)))</formula>
    </cfRule>
    <cfRule type="containsText" dxfId="28" priority="4" operator="containsText" text="ضعيف">
      <formula>NOT(ISERROR(SEARCH("ضعيف",E10)))</formula>
    </cfRule>
    <cfRule type="containsText" dxfId="27" priority="5" operator="containsText" text="مقبول">
      <formula>NOT(ISERROR(SEARCH("مقبول",E10)))</formula>
    </cfRule>
    <cfRule type="containsText" dxfId="26" priority="8" operator="containsText" text="جيد">
      <formula>NOT(ISERROR(SEARCH("جيد",E10)))</formula>
    </cfRule>
    <cfRule type="containsText" dxfId="25" priority="9" operator="containsText" text="جيد جداً">
      <formula>NOT(ISERROR(SEARCH("جيد جداً",E10)))</formula>
    </cfRule>
    <cfRule type="containsText" dxfId="24" priority="10" operator="containsText" text="ممتاز">
      <formula>NOT(ISERROR(SEARCH("ممتاز",E10)))</formula>
    </cfRule>
  </conditionalFormatting>
  <conditionalFormatting sqref="G10:G49">
    <cfRule type="containsText" dxfId="23" priority="2" operator="containsText" text="ضعيف">
      <formula>NOT(ISERROR(SEARCH("ضعيف",G10)))</formula>
    </cfRule>
    <cfRule type="containsText" dxfId="22" priority="3" operator="containsText" text="مقبول">
      <formula>NOT(ISERROR(SEARCH("مقبول",G10)))</formula>
    </cfRule>
    <cfRule type="containsText" dxfId="21" priority="6" operator="containsText" text="ممتاز">
      <formula>NOT(ISERROR(SEARCH("ممتاز",G10)))</formula>
    </cfRule>
    <cfRule type="containsText" dxfId="20" priority="7" operator="containsText" text="جيد">
      <formula>NOT(ISERROR(SEARCH("جيد",G10)))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B746-D130-4A99-A1B4-F4F93D4D55AA}">
  <sheetPr>
    <tabColor rgb="FFFF0000"/>
  </sheetPr>
  <dimension ref="B1:P52"/>
  <sheetViews>
    <sheetView showGridLines="0" rightToLeft="1" zoomScale="110" zoomScaleNormal="110" workbookViewId="0">
      <selection activeCell="C10" sqref="C10"/>
    </sheetView>
  </sheetViews>
  <sheetFormatPr defaultRowHeight="14.25" x14ac:dyDescent="0.2"/>
  <cols>
    <col min="1" max="1" width="1.125" customWidth="1"/>
    <col min="2" max="2" width="3.375" customWidth="1"/>
    <col min="3" max="3" width="19.125" customWidth="1"/>
    <col min="4" max="4" width="9.625" customWidth="1"/>
    <col min="5" max="5" width="9" customWidth="1"/>
    <col min="6" max="6" width="9.625" customWidth="1"/>
    <col min="7" max="7" width="9" customWidth="1"/>
    <col min="9" max="10" width="9.625" customWidth="1"/>
    <col min="11" max="11" width="9" customWidth="1"/>
    <col min="12" max="12" width="25.875" customWidth="1"/>
    <col min="13" max="16" width="10.625" customWidth="1"/>
  </cols>
  <sheetData>
    <row r="1" spans="2:16" s="1" customFormat="1" ht="14.25" customHeight="1" x14ac:dyDescent="0.2">
      <c r="B1" s="24"/>
      <c r="C1" s="24"/>
      <c r="D1" s="158" t="s">
        <v>1</v>
      </c>
      <c r="E1" s="158"/>
      <c r="F1" s="158"/>
      <c r="G1" s="158"/>
      <c r="H1" s="158"/>
      <c r="I1" s="24"/>
      <c r="J1" s="24"/>
    </row>
    <row r="2" spans="2:16" s="1" customFormat="1" ht="18" customHeight="1" x14ac:dyDescent="0.2">
      <c r="B2" s="24"/>
      <c r="C2" s="24"/>
      <c r="D2" s="158" t="s">
        <v>0</v>
      </c>
      <c r="E2" s="158"/>
      <c r="F2" s="158"/>
      <c r="G2" s="158"/>
      <c r="H2" s="158"/>
      <c r="I2" s="24"/>
      <c r="J2" s="24"/>
    </row>
    <row r="3" spans="2:16" s="1" customFormat="1" ht="18" customHeight="1" x14ac:dyDescent="0.2">
      <c r="B3" s="24"/>
      <c r="C3" s="24"/>
      <c r="D3" s="158" t="str">
        <f>'القائمة الرئيسية'!E6</f>
        <v>الإدارة العامة للتعليم بمنطقة المدينة المنورة</v>
      </c>
      <c r="E3" s="158"/>
      <c r="F3" s="158"/>
      <c r="G3" s="158"/>
      <c r="H3" s="158"/>
      <c r="I3" s="24"/>
      <c r="J3" s="24"/>
    </row>
    <row r="4" spans="2:16" s="1" customFormat="1" ht="16.5" customHeight="1" x14ac:dyDescent="0.2">
      <c r="B4" s="24"/>
      <c r="C4" s="24"/>
      <c r="D4" s="158" t="str">
        <f>'القائمة الرئيسية'!E7</f>
        <v>مكتب تعليم العوالي</v>
      </c>
      <c r="E4" s="158"/>
      <c r="F4" s="158"/>
      <c r="G4" s="158"/>
      <c r="H4" s="158"/>
      <c r="I4" s="24"/>
      <c r="J4" s="24"/>
      <c r="K4" s="2"/>
      <c r="L4" s="2"/>
    </row>
    <row r="5" spans="2:16" s="1" customFormat="1" ht="16.5" customHeight="1" x14ac:dyDescent="0.2">
      <c r="B5" s="24"/>
      <c r="C5" s="24"/>
      <c r="D5" s="158" t="str">
        <f>'القائمة الرئيسية'!E8</f>
        <v>مدرسة الفيصلية الابتدائية</v>
      </c>
      <c r="E5" s="158"/>
      <c r="F5" s="158"/>
      <c r="G5" s="158"/>
      <c r="H5" s="158"/>
      <c r="I5" s="24"/>
      <c r="J5" s="24"/>
      <c r="K5" s="2"/>
      <c r="L5" s="2"/>
    </row>
    <row r="6" spans="2:16" s="1" customFormat="1" ht="19.5" customHeight="1" x14ac:dyDescent="0.2">
      <c r="B6" s="62"/>
      <c r="C6" s="142" t="str">
        <f>'القائمة الرئيسية'!D11&amp;'القائمة الرئيسية'!E11</f>
        <v>العام الدراسي:</v>
      </c>
      <c r="D6" s="142"/>
      <c r="E6" s="142"/>
      <c r="F6" s="142" t="str">
        <f>'القائمة الرئيسية'!D12&amp;'القائمة الرئيسية'!E12</f>
        <v>الفصل الدراسي:</v>
      </c>
      <c r="G6" s="142"/>
      <c r="H6" s="142"/>
      <c r="I6" s="142"/>
      <c r="J6" s="142"/>
      <c r="M6" s="120"/>
      <c r="N6" s="120"/>
      <c r="O6" s="120"/>
      <c r="P6" s="120"/>
    </row>
    <row r="7" spans="2:16" s="1" customFormat="1" ht="18" customHeight="1" x14ac:dyDescent="0.2">
      <c r="B7" s="175" t="str">
        <f>'القائمة الرئيسية'!E15</f>
        <v>كشف متابعة الاختبارات القبلية والبعدية لتهيئة الطلاب لاختبار نافس 2024</v>
      </c>
      <c r="C7" s="175"/>
      <c r="D7" s="175"/>
      <c r="E7" s="175"/>
      <c r="F7" s="175"/>
      <c r="G7" s="176" t="str">
        <f>'القائمة الرئيسية'!D10&amp;'القائمة الرئيسية'!E10</f>
        <v>المادة:</v>
      </c>
      <c r="H7" s="176"/>
      <c r="I7" s="175" t="str">
        <f>'القائمة الرئيسية'!D9&amp;'القائمة الرئيسية'!E9&amp;5</f>
        <v>الصف:5</v>
      </c>
      <c r="J7" s="175"/>
      <c r="K7" s="4"/>
      <c r="L7" s="2"/>
      <c r="M7" s="119">
        <f>'القائمة الرئيسية'!H7</f>
        <v>0</v>
      </c>
      <c r="N7" s="120"/>
      <c r="O7" s="43">
        <f>'القائمة الرئيسية'!H8</f>
        <v>0</v>
      </c>
      <c r="P7" s="120"/>
    </row>
    <row r="8" spans="2:16" s="1" customFormat="1" ht="9" customHeight="1" x14ac:dyDescent="0.2">
      <c r="B8" s="141"/>
      <c r="C8" s="141"/>
      <c r="D8" s="141"/>
      <c r="E8" s="141"/>
      <c r="F8" s="74"/>
      <c r="G8" s="74"/>
      <c r="H8" s="74"/>
      <c r="I8" s="74"/>
      <c r="J8" s="74"/>
      <c r="K8" s="2"/>
      <c r="L8" s="2"/>
      <c r="M8" s="120"/>
      <c r="N8" s="120"/>
      <c r="O8" s="120"/>
      <c r="P8" s="120"/>
    </row>
    <row r="9" spans="2:16" s="1" customFormat="1" ht="15" customHeight="1" x14ac:dyDescent="0.2">
      <c r="B9" s="55" t="s">
        <v>6</v>
      </c>
      <c r="C9" s="55" t="str">
        <f>'1'!C9</f>
        <v>اسم الطالب</v>
      </c>
      <c r="D9" s="65">
        <f>'1'!D9</f>
        <v>0</v>
      </c>
      <c r="E9" s="55" t="s">
        <v>5</v>
      </c>
      <c r="F9" s="65">
        <f>'1'!F9</f>
        <v>0</v>
      </c>
      <c r="G9" s="66" t="s">
        <v>5</v>
      </c>
      <c r="H9" s="143" t="s">
        <v>40</v>
      </c>
      <c r="I9" s="144"/>
      <c r="J9" s="145"/>
      <c r="L9" s="2"/>
      <c r="M9" s="140">
        <f>'القائمة الرئيسية'!G7</f>
        <v>0</v>
      </c>
      <c r="N9" s="140"/>
      <c r="O9" s="140">
        <f>'القائمة الرئيسية'!G8</f>
        <v>0</v>
      </c>
      <c r="P9" s="140"/>
    </row>
    <row r="10" spans="2:16" s="1" customFormat="1" ht="14.25" customHeight="1" x14ac:dyDescent="0.2">
      <c r="B10" s="55">
        <f>ROW()-9</f>
        <v>1</v>
      </c>
      <c r="C10" s="56"/>
      <c r="D10" s="60"/>
      <c r="E10" s="57" t="e">
        <f>IF(M10&gt;=90,"ممتاز",IF(M10&gt;=80,"جيد جداً",IF(M10&gt;=70,"جيد",IF(M10&gt;=50,"مقبول",IF(M10&gt;=0.25,"ضعيف","غائب")))))</f>
        <v>#DIV/0!</v>
      </c>
      <c r="F10" s="58"/>
      <c r="G10" s="59" t="e">
        <f>IF(O10&gt;=90,"ممتاز",IF(O10&gt;=80,"جيد جداً",IF(O10&gt;=70,"جيد",IF(O10&gt;=50,"مقبول",IF(O10&gt;=0.25,"ضعيف","غائب")))))</f>
        <v>#DIV/0!</v>
      </c>
      <c r="H10" s="146">
        <f>D9</f>
        <v>0</v>
      </c>
      <c r="I10" s="147"/>
      <c r="J10" s="148"/>
      <c r="L10" s="2"/>
      <c r="M10" s="122" t="e">
        <f>D10*100/N10</f>
        <v>#DIV/0!</v>
      </c>
      <c r="N10" s="123">
        <f>M7</f>
        <v>0</v>
      </c>
      <c r="O10" s="121" t="e">
        <f>F10*100/P10</f>
        <v>#DIV/0!</v>
      </c>
      <c r="P10" s="121">
        <f>O7</f>
        <v>0</v>
      </c>
    </row>
    <row r="11" spans="2:16" s="1" customFormat="1" ht="14.25" customHeight="1" x14ac:dyDescent="0.2">
      <c r="B11" s="55">
        <f t="shared" ref="B11:B49" si="0">ROW()-9</f>
        <v>2</v>
      </c>
      <c r="C11" s="56"/>
      <c r="D11" s="60"/>
      <c r="E11" s="57" t="e">
        <f t="shared" ref="E11:E49" si="1">IF(M11&gt;=90,"ممتاز",IF(M11&gt;=80,"جيد جداً",IF(M11&gt;=70,"جيد",IF(M11&gt;=50,"مقبول",IF(M11&gt;=0.25,"ضعيف","غائب")))))</f>
        <v>#DIV/0!</v>
      </c>
      <c r="F11" s="58"/>
      <c r="G11" s="59" t="e">
        <f t="shared" ref="G11:G49" si="2">IF(O11&gt;=90,"ممتاز",IF(O11&gt;=80,"جيد جداً",IF(O11&gt;=70,"جيد",IF(O11&gt;=50,"مقبول",IF(O11&gt;=0.25,"ضعيف","غائب")))))</f>
        <v>#DIV/0!</v>
      </c>
      <c r="H11" s="154" t="s">
        <v>46</v>
      </c>
      <c r="I11" s="155"/>
      <c r="J11" s="67">
        <f>COUNTA(D10:D49)</f>
        <v>0</v>
      </c>
      <c r="M11" s="122" t="e">
        <f t="shared" ref="M11:M49" si="3">D11*100/N11</f>
        <v>#DIV/0!</v>
      </c>
      <c r="N11" s="123">
        <f>M7</f>
        <v>0</v>
      </c>
      <c r="O11" s="121" t="e">
        <f t="shared" ref="O11:O49" si="4">F11*100/P11</f>
        <v>#DIV/0!</v>
      </c>
      <c r="P11" s="121">
        <f>O7</f>
        <v>0</v>
      </c>
    </row>
    <row r="12" spans="2:16" s="1" customFormat="1" ht="14.25" customHeight="1" x14ac:dyDescent="0.2">
      <c r="B12" s="55">
        <f t="shared" si="0"/>
        <v>3</v>
      </c>
      <c r="C12" s="56"/>
      <c r="D12" s="60"/>
      <c r="E12" s="57" t="e">
        <f t="shared" si="1"/>
        <v>#DIV/0!</v>
      </c>
      <c r="F12" s="58"/>
      <c r="G12" s="59" t="e">
        <f t="shared" si="2"/>
        <v>#DIV/0!</v>
      </c>
      <c r="H12" s="149" t="s">
        <v>7</v>
      </c>
      <c r="I12" s="150"/>
      <c r="J12" s="65">
        <f>SUM(D10:D49)</f>
        <v>0</v>
      </c>
      <c r="L12" s="2"/>
      <c r="M12" s="122" t="e">
        <f t="shared" si="3"/>
        <v>#DIV/0!</v>
      </c>
      <c r="N12" s="123">
        <f>M7</f>
        <v>0</v>
      </c>
      <c r="O12" s="121" t="e">
        <f t="shared" si="4"/>
        <v>#DIV/0!</v>
      </c>
      <c r="P12" s="121">
        <f>O7</f>
        <v>0</v>
      </c>
    </row>
    <row r="13" spans="2:16" s="1" customFormat="1" ht="14.25" customHeight="1" x14ac:dyDescent="0.2">
      <c r="B13" s="55">
        <f t="shared" si="0"/>
        <v>4</v>
      </c>
      <c r="C13" s="56"/>
      <c r="D13" s="60"/>
      <c r="E13" s="57" t="e">
        <f t="shared" si="1"/>
        <v>#DIV/0!</v>
      </c>
      <c r="F13" s="58"/>
      <c r="G13" s="59" t="e">
        <f t="shared" si="2"/>
        <v>#DIV/0!</v>
      </c>
      <c r="H13" s="149" t="s">
        <v>2</v>
      </c>
      <c r="I13" s="150"/>
      <c r="J13" s="65">
        <f>MAX(D10:D49)</f>
        <v>0</v>
      </c>
      <c r="L13" s="2"/>
      <c r="M13" s="122" t="e">
        <f t="shared" si="3"/>
        <v>#DIV/0!</v>
      </c>
      <c r="N13" s="123">
        <f>M7</f>
        <v>0</v>
      </c>
      <c r="O13" s="121" t="e">
        <f t="shared" si="4"/>
        <v>#DIV/0!</v>
      </c>
      <c r="P13" s="121">
        <f>O7</f>
        <v>0</v>
      </c>
    </row>
    <row r="14" spans="2:16" s="1" customFormat="1" ht="14.25" customHeight="1" x14ac:dyDescent="0.2">
      <c r="B14" s="55">
        <f t="shared" si="0"/>
        <v>5</v>
      </c>
      <c r="C14" s="56"/>
      <c r="D14" s="60"/>
      <c r="E14" s="57" t="e">
        <f t="shared" si="1"/>
        <v>#DIV/0!</v>
      </c>
      <c r="F14" s="58"/>
      <c r="G14" s="59" t="e">
        <f t="shared" si="2"/>
        <v>#DIV/0!</v>
      </c>
      <c r="H14" s="149" t="s">
        <v>3</v>
      </c>
      <c r="I14" s="150"/>
      <c r="J14" s="65">
        <f>MIN(D10:D49)</f>
        <v>0</v>
      </c>
      <c r="M14" s="122" t="e">
        <f t="shared" si="3"/>
        <v>#DIV/0!</v>
      </c>
      <c r="N14" s="123">
        <f>M7</f>
        <v>0</v>
      </c>
      <c r="O14" s="121" t="e">
        <f t="shared" si="4"/>
        <v>#DIV/0!</v>
      </c>
      <c r="P14" s="121">
        <f>O7</f>
        <v>0</v>
      </c>
    </row>
    <row r="15" spans="2:16" s="1" customFormat="1" ht="14.25" customHeight="1" x14ac:dyDescent="0.2">
      <c r="B15" s="55">
        <f t="shared" si="0"/>
        <v>6</v>
      </c>
      <c r="C15" s="56"/>
      <c r="D15" s="60"/>
      <c r="E15" s="57" t="e">
        <f t="shared" si="1"/>
        <v>#DIV/0!</v>
      </c>
      <c r="F15" s="58"/>
      <c r="G15" s="59" t="e">
        <f t="shared" si="2"/>
        <v>#DIV/0!</v>
      </c>
      <c r="H15" s="149" t="s">
        <v>4</v>
      </c>
      <c r="I15" s="150"/>
      <c r="J15" s="68" t="e">
        <f>AVERAGE(D10:D49)</f>
        <v>#DIV/0!</v>
      </c>
      <c r="M15" s="122" t="e">
        <f t="shared" si="3"/>
        <v>#DIV/0!</v>
      </c>
      <c r="N15" s="123">
        <f>M7</f>
        <v>0</v>
      </c>
      <c r="O15" s="121" t="e">
        <f t="shared" si="4"/>
        <v>#DIV/0!</v>
      </c>
      <c r="P15" s="121">
        <f>O7</f>
        <v>0</v>
      </c>
    </row>
    <row r="16" spans="2:16" s="1" customFormat="1" ht="14.25" customHeight="1" x14ac:dyDescent="0.2">
      <c r="B16" s="55">
        <f t="shared" si="0"/>
        <v>7</v>
      </c>
      <c r="C16" s="56"/>
      <c r="D16" s="60"/>
      <c r="E16" s="57" t="e">
        <f t="shared" si="1"/>
        <v>#DIV/0!</v>
      </c>
      <c r="F16" s="58"/>
      <c r="G16" s="59" t="e">
        <f t="shared" si="2"/>
        <v>#DIV/0!</v>
      </c>
      <c r="H16" s="177" t="s">
        <v>11</v>
      </c>
      <c r="I16" s="178"/>
      <c r="J16" s="69" t="e">
        <f>J12/J11/M7</f>
        <v>#DIV/0!</v>
      </c>
      <c r="K16" s="2"/>
      <c r="L16" s="2"/>
      <c r="M16" s="122" t="e">
        <f t="shared" si="3"/>
        <v>#DIV/0!</v>
      </c>
      <c r="N16" s="123">
        <f>M7</f>
        <v>0</v>
      </c>
      <c r="O16" s="121" t="e">
        <f t="shared" si="4"/>
        <v>#DIV/0!</v>
      </c>
      <c r="P16" s="121">
        <f>O7</f>
        <v>0</v>
      </c>
    </row>
    <row r="17" spans="2:16" s="1" customFormat="1" ht="14.25" customHeight="1" x14ac:dyDescent="0.2">
      <c r="B17" s="55">
        <f t="shared" si="0"/>
        <v>8</v>
      </c>
      <c r="C17" s="56"/>
      <c r="D17" s="60"/>
      <c r="E17" s="57" t="e">
        <f t="shared" si="1"/>
        <v>#DIV/0!</v>
      </c>
      <c r="F17" s="58"/>
      <c r="G17" s="59" t="e">
        <f t="shared" si="2"/>
        <v>#DIV/0!</v>
      </c>
      <c r="H17" s="143" t="s">
        <v>41</v>
      </c>
      <c r="I17" s="144"/>
      <c r="J17" s="145"/>
      <c r="L17" s="2"/>
      <c r="M17" s="122" t="e">
        <f t="shared" si="3"/>
        <v>#DIV/0!</v>
      </c>
      <c r="N17" s="123">
        <f>M7</f>
        <v>0</v>
      </c>
      <c r="O17" s="121" t="e">
        <f t="shared" si="4"/>
        <v>#DIV/0!</v>
      </c>
      <c r="P17" s="121">
        <f>O7</f>
        <v>0</v>
      </c>
    </row>
    <row r="18" spans="2:16" s="1" customFormat="1" ht="14.25" customHeight="1" x14ac:dyDescent="0.2">
      <c r="B18" s="55">
        <f t="shared" si="0"/>
        <v>9</v>
      </c>
      <c r="C18" s="56"/>
      <c r="D18" s="60"/>
      <c r="E18" s="57" t="e">
        <f t="shared" si="1"/>
        <v>#DIV/0!</v>
      </c>
      <c r="F18" s="58"/>
      <c r="G18" s="59" t="e">
        <f t="shared" si="2"/>
        <v>#DIV/0!</v>
      </c>
      <c r="H18" s="146">
        <f>D9</f>
        <v>0</v>
      </c>
      <c r="I18" s="147"/>
      <c r="J18" s="148"/>
      <c r="M18" s="122" t="e">
        <f t="shared" si="3"/>
        <v>#DIV/0!</v>
      </c>
      <c r="N18" s="123">
        <f>M7</f>
        <v>0</v>
      </c>
      <c r="O18" s="121" t="e">
        <f t="shared" si="4"/>
        <v>#DIV/0!</v>
      </c>
      <c r="P18" s="121">
        <f>O7</f>
        <v>0</v>
      </c>
    </row>
    <row r="19" spans="2:16" s="1" customFormat="1" ht="14.25" customHeight="1" x14ac:dyDescent="0.2">
      <c r="B19" s="55">
        <f t="shared" si="0"/>
        <v>10</v>
      </c>
      <c r="C19" s="56"/>
      <c r="D19" s="60"/>
      <c r="E19" s="57" t="e">
        <f t="shared" si="1"/>
        <v>#DIV/0!</v>
      </c>
      <c r="F19" s="58"/>
      <c r="G19" s="59" t="e">
        <f t="shared" si="2"/>
        <v>#DIV/0!</v>
      </c>
      <c r="H19" s="154" t="s">
        <v>8</v>
      </c>
      <c r="I19" s="155"/>
      <c r="J19" s="70">
        <f>COUNTIF(E10:E49,"ممتاز")</f>
        <v>0</v>
      </c>
      <c r="M19" s="122" t="e">
        <f t="shared" si="3"/>
        <v>#DIV/0!</v>
      </c>
      <c r="N19" s="123">
        <f>M7</f>
        <v>0</v>
      </c>
      <c r="O19" s="121" t="e">
        <f t="shared" si="4"/>
        <v>#DIV/0!</v>
      </c>
      <c r="P19" s="121">
        <f>O7</f>
        <v>0</v>
      </c>
    </row>
    <row r="20" spans="2:16" s="1" customFormat="1" ht="14.25" customHeight="1" x14ac:dyDescent="0.2">
      <c r="B20" s="55">
        <f t="shared" si="0"/>
        <v>11</v>
      </c>
      <c r="C20" s="56"/>
      <c r="D20" s="60"/>
      <c r="E20" s="57" t="e">
        <f t="shared" si="1"/>
        <v>#DIV/0!</v>
      </c>
      <c r="F20" s="58"/>
      <c r="G20" s="59" t="e">
        <f t="shared" si="2"/>
        <v>#DIV/0!</v>
      </c>
      <c r="H20" s="149" t="s">
        <v>13</v>
      </c>
      <c r="I20" s="150"/>
      <c r="J20" s="65">
        <f>COUNTIF(E10:E49,"جيد جداً")</f>
        <v>0</v>
      </c>
      <c r="M20" s="122" t="e">
        <f t="shared" si="3"/>
        <v>#DIV/0!</v>
      </c>
      <c r="N20" s="123">
        <f>M7</f>
        <v>0</v>
      </c>
      <c r="O20" s="121" t="e">
        <f t="shared" si="4"/>
        <v>#DIV/0!</v>
      </c>
      <c r="P20" s="121">
        <f>O7</f>
        <v>0</v>
      </c>
    </row>
    <row r="21" spans="2:16" s="1" customFormat="1" ht="14.25" customHeight="1" x14ac:dyDescent="0.2">
      <c r="B21" s="55">
        <f t="shared" si="0"/>
        <v>12</v>
      </c>
      <c r="C21" s="56"/>
      <c r="D21" s="60"/>
      <c r="E21" s="57" t="e">
        <f t="shared" si="1"/>
        <v>#DIV/0!</v>
      </c>
      <c r="F21" s="58"/>
      <c r="G21" s="59" t="e">
        <f t="shared" si="2"/>
        <v>#DIV/0!</v>
      </c>
      <c r="H21" s="149" t="s">
        <v>14</v>
      </c>
      <c r="I21" s="150"/>
      <c r="J21" s="65">
        <f>COUNTIF(E10:E49,"جيد")</f>
        <v>0</v>
      </c>
      <c r="M21" s="122" t="e">
        <f t="shared" si="3"/>
        <v>#DIV/0!</v>
      </c>
      <c r="N21" s="123">
        <f>M7</f>
        <v>0</v>
      </c>
      <c r="O21" s="121" t="e">
        <f t="shared" si="4"/>
        <v>#DIV/0!</v>
      </c>
      <c r="P21" s="121">
        <f>O7</f>
        <v>0</v>
      </c>
    </row>
    <row r="22" spans="2:16" s="1" customFormat="1" ht="14.25" customHeight="1" x14ac:dyDescent="0.2">
      <c r="B22" s="55">
        <f t="shared" si="0"/>
        <v>13</v>
      </c>
      <c r="C22" s="56"/>
      <c r="D22" s="60"/>
      <c r="E22" s="57" t="e">
        <f t="shared" si="1"/>
        <v>#DIV/0!</v>
      </c>
      <c r="F22" s="58"/>
      <c r="G22" s="59" t="e">
        <f t="shared" si="2"/>
        <v>#DIV/0!</v>
      </c>
      <c r="H22" s="149" t="s">
        <v>15</v>
      </c>
      <c r="I22" s="150"/>
      <c r="J22" s="65">
        <f>COUNTIF(E10:E49,"مقبول")</f>
        <v>0</v>
      </c>
      <c r="M22" s="122" t="e">
        <f t="shared" si="3"/>
        <v>#DIV/0!</v>
      </c>
      <c r="N22" s="123">
        <f>M7</f>
        <v>0</v>
      </c>
      <c r="O22" s="121" t="e">
        <f t="shared" si="4"/>
        <v>#DIV/0!</v>
      </c>
      <c r="P22" s="121">
        <f>O7</f>
        <v>0</v>
      </c>
    </row>
    <row r="23" spans="2:16" s="1" customFormat="1" ht="14.25" customHeight="1" x14ac:dyDescent="0.2">
      <c r="B23" s="55">
        <f t="shared" si="0"/>
        <v>14</v>
      </c>
      <c r="C23" s="56"/>
      <c r="D23" s="60"/>
      <c r="E23" s="57" t="e">
        <f t="shared" si="1"/>
        <v>#DIV/0!</v>
      </c>
      <c r="F23" s="58"/>
      <c r="G23" s="59" t="e">
        <f t="shared" si="2"/>
        <v>#DIV/0!</v>
      </c>
      <c r="H23" s="149" t="s">
        <v>9</v>
      </c>
      <c r="I23" s="150"/>
      <c r="J23" s="65">
        <f>COUNTIF(E10:E49,"ضعيف")</f>
        <v>0</v>
      </c>
      <c r="M23" s="122" t="e">
        <f t="shared" si="3"/>
        <v>#DIV/0!</v>
      </c>
      <c r="N23" s="123">
        <f>M7</f>
        <v>0</v>
      </c>
      <c r="O23" s="121" t="e">
        <f t="shared" si="4"/>
        <v>#DIV/0!</v>
      </c>
      <c r="P23" s="121">
        <f>O7</f>
        <v>0</v>
      </c>
    </row>
    <row r="24" spans="2:16" s="1" customFormat="1" ht="14.25" customHeight="1" x14ac:dyDescent="0.2">
      <c r="B24" s="55">
        <f t="shared" si="0"/>
        <v>15</v>
      </c>
      <c r="C24" s="56"/>
      <c r="D24" s="60"/>
      <c r="E24" s="57" t="e">
        <f t="shared" si="1"/>
        <v>#DIV/0!</v>
      </c>
      <c r="F24" s="58"/>
      <c r="G24" s="59" t="e">
        <f t="shared" si="2"/>
        <v>#DIV/0!</v>
      </c>
      <c r="H24" s="149" t="s">
        <v>17</v>
      </c>
      <c r="I24" s="150"/>
      <c r="J24" s="65">
        <f>COUNTIF(E10:E49,"غائب")</f>
        <v>0</v>
      </c>
      <c r="M24" s="122" t="e">
        <f t="shared" si="3"/>
        <v>#DIV/0!</v>
      </c>
      <c r="N24" s="123">
        <f>M7</f>
        <v>0</v>
      </c>
      <c r="O24" s="121" t="e">
        <f t="shared" si="4"/>
        <v>#DIV/0!</v>
      </c>
      <c r="P24" s="121">
        <f>O7</f>
        <v>0</v>
      </c>
    </row>
    <row r="25" spans="2:16" s="1" customFormat="1" ht="14.25" customHeight="1" x14ac:dyDescent="0.2">
      <c r="B25" s="55">
        <f t="shared" si="0"/>
        <v>16</v>
      </c>
      <c r="C25" s="56"/>
      <c r="D25" s="60"/>
      <c r="E25" s="57" t="e">
        <f t="shared" si="1"/>
        <v>#DIV/0!</v>
      </c>
      <c r="F25" s="58"/>
      <c r="G25" s="59" t="e">
        <f t="shared" si="2"/>
        <v>#DIV/0!</v>
      </c>
      <c r="H25" s="151"/>
      <c r="I25" s="152"/>
      <c r="J25" s="153"/>
      <c r="M25" s="122" t="e">
        <f t="shared" si="3"/>
        <v>#DIV/0!</v>
      </c>
      <c r="N25" s="123">
        <f>M7</f>
        <v>0</v>
      </c>
      <c r="O25" s="121" t="e">
        <f t="shared" si="4"/>
        <v>#DIV/0!</v>
      </c>
      <c r="P25" s="121">
        <f>O7</f>
        <v>0</v>
      </c>
    </row>
    <row r="26" spans="2:16" s="1" customFormat="1" ht="14.25" customHeight="1" x14ac:dyDescent="0.2">
      <c r="B26" s="55">
        <f t="shared" si="0"/>
        <v>17</v>
      </c>
      <c r="C26" s="56"/>
      <c r="D26" s="60"/>
      <c r="E26" s="57" t="e">
        <f t="shared" si="1"/>
        <v>#DIV/0!</v>
      </c>
      <c r="F26" s="58"/>
      <c r="G26" s="59" t="e">
        <f t="shared" si="2"/>
        <v>#DIV/0!</v>
      </c>
      <c r="H26" s="143" t="s">
        <v>40</v>
      </c>
      <c r="I26" s="144"/>
      <c r="J26" s="145"/>
      <c r="M26" s="122" t="e">
        <f t="shared" si="3"/>
        <v>#DIV/0!</v>
      </c>
      <c r="N26" s="123">
        <f>M7</f>
        <v>0</v>
      </c>
      <c r="O26" s="121" t="e">
        <f t="shared" si="4"/>
        <v>#DIV/0!</v>
      </c>
      <c r="P26" s="121">
        <f>O7</f>
        <v>0</v>
      </c>
    </row>
    <row r="27" spans="2:16" s="1" customFormat="1" ht="14.25" customHeight="1" x14ac:dyDescent="0.2">
      <c r="B27" s="55">
        <f t="shared" si="0"/>
        <v>18</v>
      </c>
      <c r="C27" s="56"/>
      <c r="D27" s="60"/>
      <c r="E27" s="57" t="e">
        <f t="shared" si="1"/>
        <v>#DIV/0!</v>
      </c>
      <c r="F27" s="58"/>
      <c r="G27" s="59" t="e">
        <f t="shared" si="2"/>
        <v>#DIV/0!</v>
      </c>
      <c r="H27" s="146">
        <f>F9</f>
        <v>0</v>
      </c>
      <c r="I27" s="147"/>
      <c r="J27" s="148"/>
      <c r="M27" s="122" t="e">
        <f t="shared" si="3"/>
        <v>#DIV/0!</v>
      </c>
      <c r="N27" s="123">
        <f>M7</f>
        <v>0</v>
      </c>
      <c r="O27" s="121" t="e">
        <f t="shared" si="4"/>
        <v>#DIV/0!</v>
      </c>
      <c r="P27" s="121">
        <f>O7</f>
        <v>0</v>
      </c>
    </row>
    <row r="28" spans="2:16" s="1" customFormat="1" ht="14.25" customHeight="1" x14ac:dyDescent="0.2">
      <c r="B28" s="55">
        <f t="shared" si="0"/>
        <v>19</v>
      </c>
      <c r="C28" s="56"/>
      <c r="D28" s="60"/>
      <c r="E28" s="57" t="e">
        <f t="shared" si="1"/>
        <v>#DIV/0!</v>
      </c>
      <c r="F28" s="58"/>
      <c r="G28" s="59" t="e">
        <f t="shared" si="2"/>
        <v>#DIV/0!</v>
      </c>
      <c r="H28" s="154" t="s">
        <v>46</v>
      </c>
      <c r="I28" s="155"/>
      <c r="J28" s="67">
        <f>COUNTA(F10:F49)</f>
        <v>0</v>
      </c>
      <c r="M28" s="122" t="e">
        <f t="shared" si="3"/>
        <v>#DIV/0!</v>
      </c>
      <c r="N28" s="123">
        <f>M7</f>
        <v>0</v>
      </c>
      <c r="O28" s="121" t="e">
        <f t="shared" si="4"/>
        <v>#DIV/0!</v>
      </c>
      <c r="P28" s="121">
        <f>O7</f>
        <v>0</v>
      </c>
    </row>
    <row r="29" spans="2:16" s="1" customFormat="1" ht="14.25" customHeight="1" x14ac:dyDescent="0.2">
      <c r="B29" s="55">
        <f t="shared" si="0"/>
        <v>20</v>
      </c>
      <c r="C29" s="56"/>
      <c r="D29" s="60"/>
      <c r="E29" s="57" t="e">
        <f t="shared" si="1"/>
        <v>#DIV/0!</v>
      </c>
      <c r="F29" s="58"/>
      <c r="G29" s="59" t="e">
        <f t="shared" si="2"/>
        <v>#DIV/0!</v>
      </c>
      <c r="H29" s="149" t="s">
        <v>7</v>
      </c>
      <c r="I29" s="150"/>
      <c r="J29" s="65">
        <f>SUM(F10:F49)</f>
        <v>0</v>
      </c>
      <c r="M29" s="122" t="e">
        <f t="shared" si="3"/>
        <v>#DIV/0!</v>
      </c>
      <c r="N29" s="123">
        <f>M7</f>
        <v>0</v>
      </c>
      <c r="O29" s="121" t="e">
        <f t="shared" si="4"/>
        <v>#DIV/0!</v>
      </c>
      <c r="P29" s="121">
        <f>O7</f>
        <v>0</v>
      </c>
    </row>
    <row r="30" spans="2:16" s="1" customFormat="1" ht="14.25" customHeight="1" x14ac:dyDescent="0.2">
      <c r="B30" s="55">
        <f t="shared" si="0"/>
        <v>21</v>
      </c>
      <c r="C30" s="56"/>
      <c r="D30" s="60"/>
      <c r="E30" s="57" t="e">
        <f t="shared" si="1"/>
        <v>#DIV/0!</v>
      </c>
      <c r="F30" s="58"/>
      <c r="G30" s="59" t="e">
        <f t="shared" si="2"/>
        <v>#DIV/0!</v>
      </c>
      <c r="H30" s="149" t="s">
        <v>2</v>
      </c>
      <c r="I30" s="150"/>
      <c r="J30" s="65">
        <f>MAX(F10:F49)</f>
        <v>0</v>
      </c>
      <c r="M30" s="122" t="e">
        <f t="shared" si="3"/>
        <v>#DIV/0!</v>
      </c>
      <c r="N30" s="123">
        <f>M7</f>
        <v>0</v>
      </c>
      <c r="O30" s="121" t="e">
        <f t="shared" si="4"/>
        <v>#DIV/0!</v>
      </c>
      <c r="P30" s="121">
        <f>O7</f>
        <v>0</v>
      </c>
    </row>
    <row r="31" spans="2:16" s="1" customFormat="1" ht="14.25" customHeight="1" x14ac:dyDescent="0.2">
      <c r="B31" s="55">
        <f t="shared" si="0"/>
        <v>22</v>
      </c>
      <c r="C31" s="56"/>
      <c r="D31" s="60"/>
      <c r="E31" s="57" t="e">
        <f t="shared" si="1"/>
        <v>#DIV/0!</v>
      </c>
      <c r="F31" s="58"/>
      <c r="G31" s="59" t="e">
        <f t="shared" si="2"/>
        <v>#DIV/0!</v>
      </c>
      <c r="H31" s="149" t="s">
        <v>3</v>
      </c>
      <c r="I31" s="150"/>
      <c r="J31" s="65">
        <f>MIN(F10:F49)</f>
        <v>0</v>
      </c>
      <c r="M31" s="122" t="e">
        <f t="shared" si="3"/>
        <v>#DIV/0!</v>
      </c>
      <c r="N31" s="123">
        <f>M7</f>
        <v>0</v>
      </c>
      <c r="O31" s="121" t="e">
        <f t="shared" si="4"/>
        <v>#DIV/0!</v>
      </c>
      <c r="P31" s="121">
        <f>O7</f>
        <v>0</v>
      </c>
    </row>
    <row r="32" spans="2:16" s="1" customFormat="1" ht="14.25" customHeight="1" x14ac:dyDescent="0.2">
      <c r="B32" s="55">
        <f t="shared" si="0"/>
        <v>23</v>
      </c>
      <c r="C32" s="56"/>
      <c r="D32" s="60"/>
      <c r="E32" s="57" t="e">
        <f t="shared" si="1"/>
        <v>#DIV/0!</v>
      </c>
      <c r="F32" s="58"/>
      <c r="G32" s="59" t="e">
        <f t="shared" si="2"/>
        <v>#DIV/0!</v>
      </c>
      <c r="H32" s="149" t="s">
        <v>4</v>
      </c>
      <c r="I32" s="150"/>
      <c r="J32" s="68" t="e">
        <f>AVERAGE(F10:F49)</f>
        <v>#DIV/0!</v>
      </c>
      <c r="M32" s="122" t="e">
        <f t="shared" si="3"/>
        <v>#DIV/0!</v>
      </c>
      <c r="N32" s="123">
        <f>M7</f>
        <v>0</v>
      </c>
      <c r="O32" s="121" t="e">
        <f t="shared" si="4"/>
        <v>#DIV/0!</v>
      </c>
      <c r="P32" s="121">
        <f>O7</f>
        <v>0</v>
      </c>
    </row>
    <row r="33" spans="2:16" s="1" customFormat="1" ht="14.25" customHeight="1" x14ac:dyDescent="0.2">
      <c r="B33" s="55">
        <f t="shared" si="0"/>
        <v>24</v>
      </c>
      <c r="C33" s="56"/>
      <c r="D33" s="60"/>
      <c r="E33" s="57" t="e">
        <f t="shared" si="1"/>
        <v>#DIV/0!</v>
      </c>
      <c r="F33" s="58"/>
      <c r="G33" s="59" t="e">
        <f t="shared" si="2"/>
        <v>#DIV/0!</v>
      </c>
      <c r="H33" s="170" t="s">
        <v>11</v>
      </c>
      <c r="I33" s="170"/>
      <c r="J33" s="71" t="e">
        <f>J29/J28/O7</f>
        <v>#DIV/0!</v>
      </c>
      <c r="M33" s="122" t="e">
        <f t="shared" si="3"/>
        <v>#DIV/0!</v>
      </c>
      <c r="N33" s="123">
        <f>M7</f>
        <v>0</v>
      </c>
      <c r="O33" s="121" t="e">
        <f t="shared" si="4"/>
        <v>#DIV/0!</v>
      </c>
      <c r="P33" s="121">
        <f>O7</f>
        <v>0</v>
      </c>
    </row>
    <row r="34" spans="2:16" s="1" customFormat="1" ht="14.25" customHeight="1" x14ac:dyDescent="0.2">
      <c r="B34" s="55">
        <f t="shared" si="0"/>
        <v>25</v>
      </c>
      <c r="C34" s="56"/>
      <c r="D34" s="60"/>
      <c r="E34" s="57" t="e">
        <f t="shared" si="1"/>
        <v>#DIV/0!</v>
      </c>
      <c r="F34" s="58"/>
      <c r="G34" s="59" t="e">
        <f t="shared" si="2"/>
        <v>#DIV/0!</v>
      </c>
      <c r="H34" s="143" t="s">
        <v>41</v>
      </c>
      <c r="I34" s="144"/>
      <c r="J34" s="145"/>
      <c r="M34" s="122" t="e">
        <f t="shared" si="3"/>
        <v>#DIV/0!</v>
      </c>
      <c r="N34" s="123">
        <f>M7</f>
        <v>0</v>
      </c>
      <c r="O34" s="121" t="e">
        <f t="shared" si="4"/>
        <v>#DIV/0!</v>
      </c>
      <c r="P34" s="121">
        <f>O7</f>
        <v>0</v>
      </c>
    </row>
    <row r="35" spans="2:16" s="1" customFormat="1" ht="14.25" customHeight="1" x14ac:dyDescent="0.2">
      <c r="B35" s="55">
        <f t="shared" si="0"/>
        <v>26</v>
      </c>
      <c r="C35" s="56"/>
      <c r="D35" s="60"/>
      <c r="E35" s="57" t="e">
        <f t="shared" si="1"/>
        <v>#DIV/0!</v>
      </c>
      <c r="F35" s="58"/>
      <c r="G35" s="59" t="e">
        <f t="shared" si="2"/>
        <v>#DIV/0!</v>
      </c>
      <c r="H35" s="146">
        <f>F9</f>
        <v>0</v>
      </c>
      <c r="I35" s="147"/>
      <c r="J35" s="148"/>
      <c r="M35" s="122" t="e">
        <f t="shared" si="3"/>
        <v>#DIV/0!</v>
      </c>
      <c r="N35" s="123">
        <f>M7</f>
        <v>0</v>
      </c>
      <c r="O35" s="121" t="e">
        <f t="shared" si="4"/>
        <v>#DIV/0!</v>
      </c>
      <c r="P35" s="121">
        <f>O7</f>
        <v>0</v>
      </c>
    </row>
    <row r="36" spans="2:16" s="1" customFormat="1" ht="14.25" customHeight="1" x14ac:dyDescent="0.2">
      <c r="B36" s="55">
        <f t="shared" si="0"/>
        <v>27</v>
      </c>
      <c r="C36" s="56"/>
      <c r="D36" s="60"/>
      <c r="E36" s="57" t="e">
        <f t="shared" si="1"/>
        <v>#DIV/0!</v>
      </c>
      <c r="F36" s="58"/>
      <c r="G36" s="59" t="e">
        <f t="shared" si="2"/>
        <v>#DIV/0!</v>
      </c>
      <c r="H36" s="170" t="s">
        <v>8</v>
      </c>
      <c r="I36" s="170"/>
      <c r="J36" s="65">
        <f>COUNTIF(G10:G49,"ممتاز")</f>
        <v>0</v>
      </c>
      <c r="M36" s="122" t="e">
        <f t="shared" si="3"/>
        <v>#DIV/0!</v>
      </c>
      <c r="N36" s="123">
        <f>M7</f>
        <v>0</v>
      </c>
      <c r="O36" s="121" t="e">
        <f t="shared" si="4"/>
        <v>#DIV/0!</v>
      </c>
      <c r="P36" s="121">
        <f>O7</f>
        <v>0</v>
      </c>
    </row>
    <row r="37" spans="2:16" s="1" customFormat="1" ht="14.25" customHeight="1" x14ac:dyDescent="0.2">
      <c r="B37" s="55">
        <f t="shared" si="0"/>
        <v>28</v>
      </c>
      <c r="C37" s="56"/>
      <c r="D37" s="60"/>
      <c r="E37" s="57" t="e">
        <f t="shared" si="1"/>
        <v>#DIV/0!</v>
      </c>
      <c r="F37" s="58"/>
      <c r="G37" s="59" t="e">
        <f t="shared" si="2"/>
        <v>#DIV/0!</v>
      </c>
      <c r="H37" s="149" t="s">
        <v>13</v>
      </c>
      <c r="I37" s="150"/>
      <c r="J37" s="65">
        <f>COUNTIF(G10:G49,"جيد جداً")</f>
        <v>0</v>
      </c>
      <c r="M37" s="122" t="e">
        <f t="shared" si="3"/>
        <v>#DIV/0!</v>
      </c>
      <c r="N37" s="123">
        <f>M7</f>
        <v>0</v>
      </c>
      <c r="O37" s="121" t="e">
        <f t="shared" si="4"/>
        <v>#DIV/0!</v>
      </c>
      <c r="P37" s="121">
        <f>O7</f>
        <v>0</v>
      </c>
    </row>
    <row r="38" spans="2:16" s="1" customFormat="1" ht="14.25" customHeight="1" x14ac:dyDescent="0.2">
      <c r="B38" s="55">
        <f t="shared" si="0"/>
        <v>29</v>
      </c>
      <c r="C38" s="56"/>
      <c r="D38" s="60"/>
      <c r="E38" s="57" t="e">
        <f t="shared" si="1"/>
        <v>#DIV/0!</v>
      </c>
      <c r="F38" s="58"/>
      <c r="G38" s="59" t="e">
        <f t="shared" si="2"/>
        <v>#DIV/0!</v>
      </c>
      <c r="H38" s="149" t="s">
        <v>14</v>
      </c>
      <c r="I38" s="150"/>
      <c r="J38" s="65">
        <f>COUNTIF(G10:G49,"جيد")</f>
        <v>0</v>
      </c>
      <c r="M38" s="122" t="e">
        <f t="shared" si="3"/>
        <v>#DIV/0!</v>
      </c>
      <c r="N38" s="123">
        <f>M7</f>
        <v>0</v>
      </c>
      <c r="O38" s="121" t="e">
        <f t="shared" si="4"/>
        <v>#DIV/0!</v>
      </c>
      <c r="P38" s="121">
        <f>O7</f>
        <v>0</v>
      </c>
    </row>
    <row r="39" spans="2:16" s="1" customFormat="1" ht="14.25" customHeight="1" x14ac:dyDescent="0.2">
      <c r="B39" s="55">
        <f t="shared" si="0"/>
        <v>30</v>
      </c>
      <c r="C39" s="56"/>
      <c r="D39" s="60"/>
      <c r="E39" s="57" t="e">
        <f t="shared" si="1"/>
        <v>#DIV/0!</v>
      </c>
      <c r="F39" s="58"/>
      <c r="G39" s="59" t="e">
        <f t="shared" si="2"/>
        <v>#DIV/0!</v>
      </c>
      <c r="H39" s="149" t="s">
        <v>15</v>
      </c>
      <c r="I39" s="150"/>
      <c r="J39" s="65">
        <f>COUNTIF(G10:G49,"مقبول")</f>
        <v>0</v>
      </c>
      <c r="M39" s="122" t="e">
        <f t="shared" si="3"/>
        <v>#DIV/0!</v>
      </c>
      <c r="N39" s="123">
        <f>M7</f>
        <v>0</v>
      </c>
      <c r="O39" s="121" t="e">
        <f t="shared" si="4"/>
        <v>#DIV/0!</v>
      </c>
      <c r="P39" s="121">
        <f>O7</f>
        <v>0</v>
      </c>
    </row>
    <row r="40" spans="2:16" s="1" customFormat="1" ht="14.25" customHeight="1" x14ac:dyDescent="0.2">
      <c r="B40" s="55">
        <f t="shared" si="0"/>
        <v>31</v>
      </c>
      <c r="C40" s="56"/>
      <c r="D40" s="60"/>
      <c r="E40" s="57" t="e">
        <f t="shared" si="1"/>
        <v>#DIV/0!</v>
      </c>
      <c r="F40" s="58"/>
      <c r="G40" s="59" t="e">
        <f t="shared" si="2"/>
        <v>#DIV/0!</v>
      </c>
      <c r="H40" s="149" t="s">
        <v>9</v>
      </c>
      <c r="I40" s="150"/>
      <c r="J40" s="65">
        <f>COUNTIF(G10:G49,"ضعيف")</f>
        <v>0</v>
      </c>
      <c r="M40" s="122" t="e">
        <f t="shared" si="3"/>
        <v>#DIV/0!</v>
      </c>
      <c r="N40" s="123">
        <f>M7</f>
        <v>0</v>
      </c>
      <c r="O40" s="121" t="e">
        <f t="shared" si="4"/>
        <v>#DIV/0!</v>
      </c>
      <c r="P40" s="121">
        <f>O7</f>
        <v>0</v>
      </c>
    </row>
    <row r="41" spans="2:16" s="1" customFormat="1" ht="14.25" customHeight="1" x14ac:dyDescent="0.2">
      <c r="B41" s="55">
        <f t="shared" si="0"/>
        <v>32</v>
      </c>
      <c r="C41" s="56"/>
      <c r="D41" s="60"/>
      <c r="E41" s="57" t="e">
        <f t="shared" si="1"/>
        <v>#DIV/0!</v>
      </c>
      <c r="F41" s="58"/>
      <c r="G41" s="59" t="e">
        <f t="shared" si="2"/>
        <v>#DIV/0!</v>
      </c>
      <c r="H41" s="149" t="s">
        <v>17</v>
      </c>
      <c r="I41" s="150"/>
      <c r="J41" s="65">
        <f>COUNTIF(G10:G49,"غائب")</f>
        <v>0</v>
      </c>
      <c r="M41" s="122" t="e">
        <f t="shared" si="3"/>
        <v>#DIV/0!</v>
      </c>
      <c r="N41" s="123">
        <f>M7</f>
        <v>0</v>
      </c>
      <c r="O41" s="121" t="e">
        <f t="shared" si="4"/>
        <v>#DIV/0!</v>
      </c>
      <c r="P41" s="121">
        <f>O7</f>
        <v>0</v>
      </c>
    </row>
    <row r="42" spans="2:16" s="1" customFormat="1" ht="14.25" customHeight="1" x14ac:dyDescent="0.2">
      <c r="B42" s="55">
        <f t="shared" si="0"/>
        <v>33</v>
      </c>
      <c r="C42" s="56"/>
      <c r="D42" s="60"/>
      <c r="E42" s="57" t="e">
        <f t="shared" si="1"/>
        <v>#DIV/0!</v>
      </c>
      <c r="F42" s="58"/>
      <c r="G42" s="59" t="e">
        <f t="shared" si="2"/>
        <v>#DIV/0!</v>
      </c>
      <c r="H42" s="143" t="s">
        <v>42</v>
      </c>
      <c r="I42" s="144"/>
      <c r="J42" s="145"/>
      <c r="M42" s="122" t="e">
        <f t="shared" si="3"/>
        <v>#DIV/0!</v>
      </c>
      <c r="N42" s="123">
        <f t="shared" ref="N42:N49" si="5">N41</f>
        <v>0</v>
      </c>
      <c r="O42" s="121" t="e">
        <f t="shared" si="4"/>
        <v>#DIV/0!</v>
      </c>
      <c r="P42" s="121">
        <f>O7</f>
        <v>0</v>
      </c>
    </row>
    <row r="43" spans="2:16" s="1" customFormat="1" ht="14.25" customHeight="1" x14ac:dyDescent="0.2">
      <c r="B43" s="55">
        <f t="shared" si="0"/>
        <v>34</v>
      </c>
      <c r="C43" s="56"/>
      <c r="D43" s="60"/>
      <c r="E43" s="57" t="e">
        <f t="shared" si="1"/>
        <v>#DIV/0!</v>
      </c>
      <c r="F43" s="58"/>
      <c r="G43" s="59" t="e">
        <f t="shared" si="2"/>
        <v>#DIV/0!</v>
      </c>
      <c r="H43" s="146">
        <f>D9</f>
        <v>0</v>
      </c>
      <c r="I43" s="147"/>
      <c r="J43" s="148"/>
      <c r="M43" s="122" t="e">
        <f t="shared" si="3"/>
        <v>#DIV/0!</v>
      </c>
      <c r="N43" s="123">
        <f t="shared" si="5"/>
        <v>0</v>
      </c>
      <c r="O43" s="121" t="e">
        <f t="shared" si="4"/>
        <v>#DIV/0!</v>
      </c>
      <c r="P43" s="121">
        <f>O7</f>
        <v>0</v>
      </c>
    </row>
    <row r="44" spans="2:16" ht="14.25" customHeight="1" x14ac:dyDescent="0.2">
      <c r="B44" s="55">
        <f t="shared" si="0"/>
        <v>35</v>
      </c>
      <c r="C44" s="56"/>
      <c r="D44" s="60"/>
      <c r="E44" s="57" t="e">
        <f t="shared" si="1"/>
        <v>#DIV/0!</v>
      </c>
      <c r="F44" s="58"/>
      <c r="G44" s="59" t="e">
        <f t="shared" si="2"/>
        <v>#DIV/0!</v>
      </c>
      <c r="H44" s="165" t="e">
        <f>J16</f>
        <v>#DIV/0!</v>
      </c>
      <c r="I44" s="168"/>
      <c r="J44" s="169"/>
      <c r="M44" s="122" t="e">
        <f t="shared" si="3"/>
        <v>#DIV/0!</v>
      </c>
      <c r="N44" s="123">
        <f t="shared" si="5"/>
        <v>0</v>
      </c>
      <c r="O44" s="121" t="e">
        <f t="shared" si="4"/>
        <v>#DIV/0!</v>
      </c>
      <c r="P44" s="121">
        <f>O7</f>
        <v>0</v>
      </c>
    </row>
    <row r="45" spans="2:16" ht="14.25" customHeight="1" x14ac:dyDescent="0.2">
      <c r="B45" s="55">
        <f t="shared" si="0"/>
        <v>36</v>
      </c>
      <c r="C45" s="56"/>
      <c r="D45" s="60"/>
      <c r="E45" s="57" t="e">
        <f t="shared" si="1"/>
        <v>#DIV/0!</v>
      </c>
      <c r="F45" s="58"/>
      <c r="G45" s="59" t="e">
        <f t="shared" si="2"/>
        <v>#DIV/0!</v>
      </c>
      <c r="H45" s="143" t="s">
        <v>42</v>
      </c>
      <c r="I45" s="144"/>
      <c r="J45" s="145"/>
      <c r="M45" s="122" t="e">
        <f t="shared" si="3"/>
        <v>#DIV/0!</v>
      </c>
      <c r="N45" s="123">
        <f t="shared" si="5"/>
        <v>0</v>
      </c>
      <c r="O45" s="121" t="e">
        <f t="shared" si="4"/>
        <v>#DIV/0!</v>
      </c>
      <c r="P45" s="121">
        <f>O7</f>
        <v>0</v>
      </c>
    </row>
    <row r="46" spans="2:16" ht="14.25" customHeight="1" x14ac:dyDescent="0.2">
      <c r="B46" s="55">
        <f t="shared" si="0"/>
        <v>37</v>
      </c>
      <c r="C46" s="56"/>
      <c r="D46" s="60"/>
      <c r="E46" s="57" t="e">
        <f t="shared" si="1"/>
        <v>#DIV/0!</v>
      </c>
      <c r="F46" s="58"/>
      <c r="G46" s="59" t="e">
        <f t="shared" si="2"/>
        <v>#DIV/0!</v>
      </c>
      <c r="H46" s="146">
        <f>F9</f>
        <v>0</v>
      </c>
      <c r="I46" s="147"/>
      <c r="J46" s="148"/>
      <c r="M46" s="122" t="e">
        <f t="shared" si="3"/>
        <v>#DIV/0!</v>
      </c>
      <c r="N46" s="123">
        <f t="shared" si="5"/>
        <v>0</v>
      </c>
      <c r="O46" s="121" t="e">
        <f t="shared" si="4"/>
        <v>#DIV/0!</v>
      </c>
      <c r="P46" s="121">
        <f>O7</f>
        <v>0</v>
      </c>
    </row>
    <row r="47" spans="2:16" ht="14.25" customHeight="1" x14ac:dyDescent="0.2">
      <c r="B47" s="55">
        <f t="shared" si="0"/>
        <v>38</v>
      </c>
      <c r="C47" s="56"/>
      <c r="D47" s="60"/>
      <c r="E47" s="57" t="e">
        <f t="shared" si="1"/>
        <v>#DIV/0!</v>
      </c>
      <c r="F47" s="58"/>
      <c r="G47" s="59" t="e">
        <f t="shared" si="2"/>
        <v>#DIV/0!</v>
      </c>
      <c r="H47" s="165" t="e">
        <f>J33</f>
        <v>#DIV/0!</v>
      </c>
      <c r="I47" s="168"/>
      <c r="J47" s="169"/>
      <c r="M47" s="122" t="e">
        <f t="shared" si="3"/>
        <v>#DIV/0!</v>
      </c>
      <c r="N47" s="123">
        <f t="shared" si="5"/>
        <v>0</v>
      </c>
      <c r="O47" s="121" t="e">
        <f t="shared" si="4"/>
        <v>#DIV/0!</v>
      </c>
      <c r="P47" s="121">
        <f>O7</f>
        <v>0</v>
      </c>
    </row>
    <row r="48" spans="2:16" ht="14.25" customHeight="1" x14ac:dyDescent="0.2">
      <c r="B48" s="55">
        <f t="shared" si="0"/>
        <v>39</v>
      </c>
      <c r="C48" s="56"/>
      <c r="D48" s="60"/>
      <c r="E48" s="57" t="e">
        <f t="shared" si="1"/>
        <v>#DIV/0!</v>
      </c>
      <c r="F48" s="58"/>
      <c r="G48" s="59" t="e">
        <f t="shared" si="2"/>
        <v>#DIV/0!</v>
      </c>
      <c r="H48" s="159" t="s">
        <v>20</v>
      </c>
      <c r="I48" s="160"/>
      <c r="J48" s="163" t="e">
        <f>H47-H44</f>
        <v>#DIV/0!</v>
      </c>
      <c r="M48" s="122" t="e">
        <f t="shared" si="3"/>
        <v>#DIV/0!</v>
      </c>
      <c r="N48" s="123">
        <f t="shared" si="5"/>
        <v>0</v>
      </c>
      <c r="O48" s="121" t="e">
        <f t="shared" si="4"/>
        <v>#DIV/0!</v>
      </c>
      <c r="P48" s="121">
        <f>O7</f>
        <v>0</v>
      </c>
    </row>
    <row r="49" spans="2:16" ht="14.25" customHeight="1" x14ac:dyDescent="0.2">
      <c r="B49" s="55">
        <f t="shared" si="0"/>
        <v>40</v>
      </c>
      <c r="C49" s="56"/>
      <c r="D49" s="60"/>
      <c r="E49" s="57" t="e">
        <f t="shared" si="1"/>
        <v>#DIV/0!</v>
      </c>
      <c r="F49" s="58"/>
      <c r="G49" s="59" t="e">
        <f t="shared" si="2"/>
        <v>#DIV/0!</v>
      </c>
      <c r="H49" s="161"/>
      <c r="I49" s="162"/>
      <c r="J49" s="179"/>
      <c r="M49" s="122" t="e">
        <f t="shared" si="3"/>
        <v>#DIV/0!</v>
      </c>
      <c r="N49" s="123">
        <f t="shared" si="5"/>
        <v>0</v>
      </c>
      <c r="O49" s="121" t="e">
        <f t="shared" si="4"/>
        <v>#DIV/0!</v>
      </c>
      <c r="P49" s="121">
        <f>O7</f>
        <v>0</v>
      </c>
    </row>
    <row r="50" spans="2:16" ht="7.5" customHeight="1" x14ac:dyDescent="0.2">
      <c r="B50" s="6"/>
      <c r="C50" s="6"/>
      <c r="D50" s="25"/>
      <c r="E50" s="26"/>
      <c r="F50" s="6"/>
      <c r="G50" s="6"/>
      <c r="H50" s="6"/>
      <c r="I50" s="6"/>
      <c r="J50" s="6"/>
    </row>
    <row r="51" spans="2:16" ht="15.75" x14ac:dyDescent="0.25">
      <c r="B51" s="156" t="s">
        <v>23</v>
      </c>
      <c r="C51" s="156"/>
      <c r="D51" s="156"/>
      <c r="E51" s="156"/>
      <c r="F51" s="156"/>
      <c r="G51" s="171" t="s">
        <v>37</v>
      </c>
      <c r="H51" s="171"/>
      <c r="I51" s="171"/>
      <c r="J51" s="171"/>
      <c r="K51" s="3"/>
    </row>
    <row r="52" spans="2:16" ht="15.75" x14ac:dyDescent="0.25">
      <c r="B52" s="157" t="str">
        <f>'القائمة الرئيسية'!H12</f>
        <v>أ. سفيان عيد الصاعدي</v>
      </c>
      <c r="C52" s="157"/>
      <c r="D52" s="157"/>
      <c r="E52" s="157"/>
      <c r="F52" s="157"/>
      <c r="G52" s="172" t="str">
        <f>'القائمة الرئيسية'!H13</f>
        <v>أ. حمزة يوسف عفيفي</v>
      </c>
      <c r="H52" s="172"/>
      <c r="I52" s="172"/>
      <c r="J52" s="172"/>
      <c r="K52" s="3"/>
    </row>
  </sheetData>
  <sheetProtection algorithmName="SHA-512" hashValue="SLvuc1hMF6V3/9LsVbrhroxs0phHbyloEdr1E2rG7GgssQtshAwJgrVMx9gwmcIa46buUnCoyMoC/Dnx7SkQnw==" saltValue="vZh2ZNNQq9w5gLIvfLvlGQ==" spinCount="100000" sheet="1" formatCells="0" formatColumns="0" formatRows="0" insertColumns="0" insertRows="0" deleteColumns="0" deleteRows="0" selectLockedCells="1" sort="0" autoFilter="0" pivotTables="0"/>
  <mergeCells count="60">
    <mergeCell ref="B52:D52"/>
    <mergeCell ref="E52:F52"/>
    <mergeCell ref="G52:J52"/>
    <mergeCell ref="H44:J44"/>
    <mergeCell ref="H47:J47"/>
    <mergeCell ref="H48:I49"/>
    <mergeCell ref="J48:J49"/>
    <mergeCell ref="B51:D51"/>
    <mergeCell ref="E51:F51"/>
    <mergeCell ref="G51:J51"/>
    <mergeCell ref="H45:J45"/>
    <mergeCell ref="H46:J46"/>
    <mergeCell ref="H37:I37"/>
    <mergeCell ref="H38:I38"/>
    <mergeCell ref="H39:I39"/>
    <mergeCell ref="H40:I40"/>
    <mergeCell ref="H31:I31"/>
    <mergeCell ref="H32:I32"/>
    <mergeCell ref="H33:I33"/>
    <mergeCell ref="H34:J34"/>
    <mergeCell ref="H35:J35"/>
    <mergeCell ref="H41:I41"/>
    <mergeCell ref="H42:J42"/>
    <mergeCell ref="H43:J43"/>
    <mergeCell ref="H30:I30"/>
    <mergeCell ref="H19:I19"/>
    <mergeCell ref="H20:I20"/>
    <mergeCell ref="H21:I21"/>
    <mergeCell ref="H22:I22"/>
    <mergeCell ref="H23:I23"/>
    <mergeCell ref="H24:I24"/>
    <mergeCell ref="H25:J25"/>
    <mergeCell ref="H26:J26"/>
    <mergeCell ref="H27:J27"/>
    <mergeCell ref="H28:I28"/>
    <mergeCell ref="H29:I29"/>
    <mergeCell ref="H36:I36"/>
    <mergeCell ref="H10:J10"/>
    <mergeCell ref="H18:J18"/>
    <mergeCell ref="H11:I11"/>
    <mergeCell ref="H12:I12"/>
    <mergeCell ref="H13:I13"/>
    <mergeCell ref="H14:I14"/>
    <mergeCell ref="H15:I15"/>
    <mergeCell ref="H16:I16"/>
    <mergeCell ref="H17:J17"/>
    <mergeCell ref="D1:H1"/>
    <mergeCell ref="D2:H2"/>
    <mergeCell ref="D3:H3"/>
    <mergeCell ref="D4:H4"/>
    <mergeCell ref="D5:H5"/>
    <mergeCell ref="O9:P9"/>
    <mergeCell ref="G7:H7"/>
    <mergeCell ref="I7:J7"/>
    <mergeCell ref="C6:E6"/>
    <mergeCell ref="F6:J6"/>
    <mergeCell ref="B7:F7"/>
    <mergeCell ref="B8:E8"/>
    <mergeCell ref="H9:J9"/>
    <mergeCell ref="M9:N9"/>
  </mergeCells>
  <conditionalFormatting sqref="E10:E50">
    <cfRule type="containsText" dxfId="19" priority="1" operator="containsText" text="ضعيف">
      <formula>NOT(ISERROR(SEARCH("ضعيف",E10)))</formula>
    </cfRule>
    <cfRule type="containsText" dxfId="18" priority="4" operator="containsText" text="ضعيف">
      <formula>NOT(ISERROR(SEARCH("ضعيف",E10)))</formula>
    </cfRule>
    <cfRule type="containsText" dxfId="17" priority="5" operator="containsText" text="مقبول">
      <formula>NOT(ISERROR(SEARCH("مقبول",E10)))</formula>
    </cfRule>
    <cfRule type="containsText" dxfId="16" priority="8" operator="containsText" text="جيد">
      <formula>NOT(ISERROR(SEARCH("جيد",E10)))</formula>
    </cfRule>
    <cfRule type="containsText" dxfId="15" priority="9" operator="containsText" text="جيد جداً">
      <formula>NOT(ISERROR(SEARCH("جيد جداً",E10)))</formula>
    </cfRule>
    <cfRule type="containsText" dxfId="14" priority="10" operator="containsText" text="ممتاز">
      <formula>NOT(ISERROR(SEARCH("ممتاز",E10)))</formula>
    </cfRule>
  </conditionalFormatting>
  <conditionalFormatting sqref="G10:G49">
    <cfRule type="containsText" dxfId="13" priority="2" operator="containsText" text="ضعيف">
      <formula>NOT(ISERROR(SEARCH("ضعيف",G10)))</formula>
    </cfRule>
    <cfRule type="containsText" dxfId="12" priority="3" operator="containsText" text="مقبول">
      <formula>NOT(ISERROR(SEARCH("مقبول",G10)))</formula>
    </cfRule>
    <cfRule type="containsText" dxfId="11" priority="6" operator="containsText" text="ممتاز">
      <formula>NOT(ISERROR(SEARCH("ممتاز",G10)))</formula>
    </cfRule>
    <cfRule type="containsText" dxfId="10" priority="7" operator="containsText" text="جيد">
      <formula>NOT(ISERROR(SEARCH("جيد",G10)))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CFC8-99FC-4B09-B80E-F621A8B477D9}">
  <sheetPr>
    <tabColor rgb="FFFF0000"/>
  </sheetPr>
  <dimension ref="B1:P52"/>
  <sheetViews>
    <sheetView showGridLines="0" rightToLeft="1" zoomScale="110" zoomScaleNormal="110" workbookViewId="0">
      <selection activeCell="C10" sqref="C10"/>
    </sheetView>
  </sheetViews>
  <sheetFormatPr defaultRowHeight="14.25" x14ac:dyDescent="0.2"/>
  <cols>
    <col min="1" max="1" width="1.125" customWidth="1"/>
    <col min="2" max="2" width="3.375" customWidth="1"/>
    <col min="3" max="3" width="19.125" customWidth="1"/>
    <col min="4" max="4" width="9.625" customWidth="1"/>
    <col min="5" max="5" width="9" customWidth="1"/>
    <col min="6" max="6" width="9.625" customWidth="1"/>
    <col min="7" max="7" width="9" customWidth="1"/>
    <col min="9" max="10" width="9.625" customWidth="1"/>
    <col min="11" max="11" width="9" customWidth="1"/>
    <col min="12" max="12" width="25.875" customWidth="1"/>
    <col min="13" max="16" width="10.625" customWidth="1"/>
  </cols>
  <sheetData>
    <row r="1" spans="2:16" s="1" customFormat="1" ht="14.25" customHeight="1" x14ac:dyDescent="0.2">
      <c r="B1" s="11"/>
      <c r="C1" s="11"/>
      <c r="D1" s="180" t="s">
        <v>1</v>
      </c>
      <c r="E1" s="180"/>
      <c r="F1" s="180"/>
      <c r="G1" s="180"/>
      <c r="H1" s="180"/>
      <c r="I1" s="11"/>
      <c r="J1" s="11"/>
    </row>
    <row r="2" spans="2:16" s="1" customFormat="1" ht="18" customHeight="1" x14ac:dyDescent="0.2">
      <c r="B2" s="11"/>
      <c r="C2" s="11"/>
      <c r="D2" s="180" t="s">
        <v>0</v>
      </c>
      <c r="E2" s="180"/>
      <c r="F2" s="180"/>
      <c r="G2" s="180"/>
      <c r="H2" s="180"/>
      <c r="I2" s="11"/>
      <c r="J2" s="11"/>
    </row>
    <row r="3" spans="2:16" s="1" customFormat="1" ht="18" customHeight="1" x14ac:dyDescent="0.2">
      <c r="B3" s="24"/>
      <c r="C3" s="24"/>
      <c r="D3" s="158" t="str">
        <f>'القائمة الرئيسية'!E6</f>
        <v>الإدارة العامة للتعليم بمنطقة المدينة المنورة</v>
      </c>
      <c r="E3" s="158"/>
      <c r="F3" s="158"/>
      <c r="G3" s="158"/>
      <c r="H3" s="158"/>
      <c r="I3" s="24"/>
      <c r="J3" s="24"/>
    </row>
    <row r="4" spans="2:16" s="1" customFormat="1" ht="16.5" customHeight="1" x14ac:dyDescent="0.2">
      <c r="B4" s="24"/>
      <c r="C4" s="24"/>
      <c r="D4" s="158" t="str">
        <f>'القائمة الرئيسية'!E7</f>
        <v>مكتب تعليم العوالي</v>
      </c>
      <c r="E4" s="158"/>
      <c r="F4" s="158"/>
      <c r="G4" s="158"/>
      <c r="H4" s="158"/>
      <c r="I4" s="24"/>
      <c r="J4" s="24"/>
      <c r="K4" s="2"/>
      <c r="L4" s="2"/>
    </row>
    <row r="5" spans="2:16" s="1" customFormat="1" ht="16.5" customHeight="1" x14ac:dyDescent="0.2">
      <c r="B5" s="24"/>
      <c r="C5" s="24"/>
      <c r="D5" s="158" t="str">
        <f>'القائمة الرئيسية'!E8</f>
        <v>مدرسة الفيصلية الابتدائية</v>
      </c>
      <c r="E5" s="158"/>
      <c r="F5" s="158"/>
      <c r="G5" s="158"/>
      <c r="H5" s="158"/>
      <c r="I5" s="24"/>
      <c r="J5" s="24"/>
      <c r="K5" s="2"/>
      <c r="L5" s="2"/>
    </row>
    <row r="6" spans="2:16" s="1" customFormat="1" ht="19.5" customHeight="1" x14ac:dyDescent="0.2">
      <c r="B6" s="75"/>
      <c r="C6" s="142" t="str">
        <f>'القائمة الرئيسية'!D11&amp;'القائمة الرئيسية'!E11</f>
        <v>العام الدراسي:</v>
      </c>
      <c r="D6" s="142"/>
      <c r="E6" s="142"/>
      <c r="F6" s="142" t="str">
        <f>'القائمة الرئيسية'!D12&amp;'القائمة الرئيسية'!E12</f>
        <v>الفصل الدراسي:</v>
      </c>
      <c r="G6" s="142"/>
      <c r="H6" s="142"/>
      <c r="I6" s="142"/>
      <c r="J6" s="142"/>
      <c r="M6" s="120"/>
      <c r="N6" s="120"/>
      <c r="O6" s="120"/>
      <c r="P6" s="120"/>
    </row>
    <row r="7" spans="2:16" s="1" customFormat="1" ht="18" customHeight="1" x14ac:dyDescent="0.2">
      <c r="B7" s="175" t="str">
        <f>'القائمة الرئيسية'!E15</f>
        <v>كشف متابعة الاختبارات القبلية والبعدية لتهيئة الطلاب لاختبار نافس 2024</v>
      </c>
      <c r="C7" s="175"/>
      <c r="D7" s="175"/>
      <c r="E7" s="175"/>
      <c r="F7" s="175"/>
      <c r="G7" s="176" t="str">
        <f>'القائمة الرئيسية'!D10&amp;'القائمة الرئيسية'!E10</f>
        <v>المادة:</v>
      </c>
      <c r="H7" s="176"/>
      <c r="I7" s="175" t="str">
        <f>'القائمة الرئيسية'!D9&amp;'القائمة الرئيسية'!E9&amp;6</f>
        <v>الصف:6</v>
      </c>
      <c r="J7" s="175"/>
      <c r="K7" s="4"/>
      <c r="L7" s="2"/>
      <c r="M7" s="119">
        <f>'القائمة الرئيسية'!H7</f>
        <v>0</v>
      </c>
      <c r="N7" s="120"/>
      <c r="O7" s="43">
        <f>'القائمة الرئيسية'!H8</f>
        <v>0</v>
      </c>
      <c r="P7" s="120"/>
    </row>
    <row r="8" spans="2:16" s="1" customFormat="1" ht="9" customHeight="1" x14ac:dyDescent="0.2">
      <c r="B8" s="141"/>
      <c r="C8" s="141"/>
      <c r="D8" s="141"/>
      <c r="E8" s="141"/>
      <c r="F8" s="76"/>
      <c r="G8" s="74"/>
      <c r="H8" s="74"/>
      <c r="I8" s="74"/>
      <c r="J8" s="74"/>
      <c r="K8" s="2"/>
      <c r="L8" s="2"/>
      <c r="M8" s="120"/>
      <c r="N8" s="120"/>
      <c r="O8" s="120"/>
      <c r="P8" s="120"/>
    </row>
    <row r="9" spans="2:16" s="1" customFormat="1" ht="15" customHeight="1" x14ac:dyDescent="0.2">
      <c r="B9" s="55" t="s">
        <v>6</v>
      </c>
      <c r="C9" s="55" t="str">
        <f>'1'!C9</f>
        <v>اسم الطالب</v>
      </c>
      <c r="D9" s="65">
        <f>'1'!D9</f>
        <v>0</v>
      </c>
      <c r="E9" s="55" t="s">
        <v>5</v>
      </c>
      <c r="F9" s="65">
        <f>'1'!F9</f>
        <v>0</v>
      </c>
      <c r="G9" s="66" t="s">
        <v>5</v>
      </c>
      <c r="H9" s="143" t="s">
        <v>40</v>
      </c>
      <c r="I9" s="144"/>
      <c r="J9" s="145"/>
      <c r="L9" s="2"/>
      <c r="M9" s="140">
        <f>'القائمة الرئيسية'!G7</f>
        <v>0</v>
      </c>
      <c r="N9" s="140"/>
      <c r="O9" s="140">
        <f>'القائمة الرئيسية'!G8</f>
        <v>0</v>
      </c>
      <c r="P9" s="140"/>
    </row>
    <row r="10" spans="2:16" s="1" customFormat="1" ht="14.25" customHeight="1" x14ac:dyDescent="0.2">
      <c r="B10" s="55">
        <f>ROW()-9</f>
        <v>1</v>
      </c>
      <c r="C10" s="56"/>
      <c r="D10" s="60"/>
      <c r="E10" s="57" t="e">
        <f>IF(M10&gt;=90,"ممتاز",IF(M10&gt;=80,"جيد جداً",IF(M10&gt;=70,"جيد",IF(M10&gt;=50,"مقبول",IF(M10&gt;=0.25,"ضعيف","غائب")))))</f>
        <v>#DIV/0!</v>
      </c>
      <c r="F10" s="58"/>
      <c r="G10" s="59" t="e">
        <f>IF(O10&gt;=90,"ممتاز",IF(O10&gt;=80,"جيد جداً",IF(O10&gt;=70,"جيد",IF(O10&gt;=50,"مقبول",IF(O10&gt;=0.25,"ضعيف","غائب")))))</f>
        <v>#DIV/0!</v>
      </c>
      <c r="H10" s="146">
        <f>D9</f>
        <v>0</v>
      </c>
      <c r="I10" s="147"/>
      <c r="J10" s="148"/>
      <c r="L10" s="2"/>
      <c r="M10" s="122" t="e">
        <f>D10*100/N10</f>
        <v>#DIV/0!</v>
      </c>
      <c r="N10" s="123">
        <f>M7</f>
        <v>0</v>
      </c>
      <c r="O10" s="121" t="e">
        <f>F10*100/P10</f>
        <v>#DIV/0!</v>
      </c>
      <c r="P10" s="121">
        <f>O7</f>
        <v>0</v>
      </c>
    </row>
    <row r="11" spans="2:16" s="1" customFormat="1" ht="14.25" customHeight="1" x14ac:dyDescent="0.2">
      <c r="B11" s="55">
        <f t="shared" ref="B11:B49" si="0">ROW()-9</f>
        <v>2</v>
      </c>
      <c r="C11" s="56"/>
      <c r="D11" s="60"/>
      <c r="E11" s="57" t="e">
        <f t="shared" ref="E11:E49" si="1">IF(M11&gt;=90,"ممتاز",IF(M11&gt;=80,"جيد جداً",IF(M11&gt;=70,"جيد",IF(M11&gt;=50,"مقبول",IF(M11&gt;=0.25,"ضعيف","غائب")))))</f>
        <v>#DIV/0!</v>
      </c>
      <c r="F11" s="58"/>
      <c r="G11" s="59" t="e">
        <f t="shared" ref="G11:G49" si="2">IF(O11&gt;=90,"ممتاز",IF(O11&gt;=80,"جيد جداً",IF(O11&gt;=70,"جيد",IF(O11&gt;=50,"مقبول",IF(O11&gt;=0.25,"ضعيف","غائب")))))</f>
        <v>#DIV/0!</v>
      </c>
      <c r="H11" s="154" t="s">
        <v>45</v>
      </c>
      <c r="I11" s="155"/>
      <c r="J11" s="67">
        <f>COUNTA(D10:D49)</f>
        <v>0</v>
      </c>
      <c r="M11" s="122" t="e">
        <f t="shared" ref="M11:M49" si="3">D11*100/N11</f>
        <v>#DIV/0!</v>
      </c>
      <c r="N11" s="123">
        <f>M7</f>
        <v>0</v>
      </c>
      <c r="O11" s="121" t="e">
        <f t="shared" ref="O11:O49" si="4">F11*100/P11</f>
        <v>#DIV/0!</v>
      </c>
      <c r="P11" s="121">
        <f>O7</f>
        <v>0</v>
      </c>
    </row>
    <row r="12" spans="2:16" s="1" customFormat="1" ht="14.25" customHeight="1" x14ac:dyDescent="0.2">
      <c r="B12" s="55">
        <f t="shared" si="0"/>
        <v>3</v>
      </c>
      <c r="C12" s="56"/>
      <c r="D12" s="60"/>
      <c r="E12" s="57" t="e">
        <f t="shared" si="1"/>
        <v>#DIV/0!</v>
      </c>
      <c r="F12" s="58"/>
      <c r="G12" s="59" t="e">
        <f t="shared" si="2"/>
        <v>#DIV/0!</v>
      </c>
      <c r="H12" s="149" t="s">
        <v>7</v>
      </c>
      <c r="I12" s="150"/>
      <c r="J12" s="65">
        <f>SUM(D10:D49)</f>
        <v>0</v>
      </c>
      <c r="L12" s="2"/>
      <c r="M12" s="122" t="e">
        <f t="shared" si="3"/>
        <v>#DIV/0!</v>
      </c>
      <c r="N12" s="123">
        <f>M7</f>
        <v>0</v>
      </c>
      <c r="O12" s="121" t="e">
        <f t="shared" si="4"/>
        <v>#DIV/0!</v>
      </c>
      <c r="P12" s="121">
        <f>O7</f>
        <v>0</v>
      </c>
    </row>
    <row r="13" spans="2:16" s="1" customFormat="1" ht="14.25" customHeight="1" x14ac:dyDescent="0.2">
      <c r="B13" s="55">
        <f t="shared" si="0"/>
        <v>4</v>
      </c>
      <c r="C13" s="56"/>
      <c r="D13" s="60"/>
      <c r="E13" s="57" t="e">
        <f t="shared" si="1"/>
        <v>#DIV/0!</v>
      </c>
      <c r="F13" s="58"/>
      <c r="G13" s="59" t="e">
        <f t="shared" si="2"/>
        <v>#DIV/0!</v>
      </c>
      <c r="H13" s="149" t="s">
        <v>2</v>
      </c>
      <c r="I13" s="150"/>
      <c r="J13" s="65">
        <f>MAX(D10:D49)</f>
        <v>0</v>
      </c>
      <c r="L13" s="2"/>
      <c r="M13" s="122" t="e">
        <f t="shared" si="3"/>
        <v>#DIV/0!</v>
      </c>
      <c r="N13" s="123">
        <f>M7</f>
        <v>0</v>
      </c>
      <c r="O13" s="121" t="e">
        <f t="shared" si="4"/>
        <v>#DIV/0!</v>
      </c>
      <c r="P13" s="121">
        <f>O7</f>
        <v>0</v>
      </c>
    </row>
    <row r="14" spans="2:16" s="1" customFormat="1" ht="14.25" customHeight="1" x14ac:dyDescent="0.2">
      <c r="B14" s="55">
        <f t="shared" si="0"/>
        <v>5</v>
      </c>
      <c r="C14" s="56"/>
      <c r="D14" s="60"/>
      <c r="E14" s="57" t="e">
        <f t="shared" si="1"/>
        <v>#DIV/0!</v>
      </c>
      <c r="F14" s="58"/>
      <c r="G14" s="59" t="e">
        <f t="shared" si="2"/>
        <v>#DIV/0!</v>
      </c>
      <c r="H14" s="149" t="s">
        <v>3</v>
      </c>
      <c r="I14" s="150"/>
      <c r="J14" s="65">
        <f>MIN(D10:D49)</f>
        <v>0</v>
      </c>
      <c r="M14" s="122" t="e">
        <f t="shared" si="3"/>
        <v>#DIV/0!</v>
      </c>
      <c r="N14" s="123">
        <f>M7</f>
        <v>0</v>
      </c>
      <c r="O14" s="121" t="e">
        <f t="shared" si="4"/>
        <v>#DIV/0!</v>
      </c>
      <c r="P14" s="121">
        <f>O7</f>
        <v>0</v>
      </c>
    </row>
    <row r="15" spans="2:16" s="1" customFormat="1" ht="14.25" customHeight="1" x14ac:dyDescent="0.2">
      <c r="B15" s="55">
        <f t="shared" si="0"/>
        <v>6</v>
      </c>
      <c r="C15" s="56"/>
      <c r="D15" s="60"/>
      <c r="E15" s="57" t="e">
        <f t="shared" si="1"/>
        <v>#DIV/0!</v>
      </c>
      <c r="F15" s="58"/>
      <c r="G15" s="59" t="e">
        <f t="shared" si="2"/>
        <v>#DIV/0!</v>
      </c>
      <c r="H15" s="149" t="s">
        <v>4</v>
      </c>
      <c r="I15" s="150"/>
      <c r="J15" s="68" t="e">
        <f>AVERAGE(D10:D49)</f>
        <v>#DIV/0!</v>
      </c>
      <c r="M15" s="122" t="e">
        <f t="shared" si="3"/>
        <v>#DIV/0!</v>
      </c>
      <c r="N15" s="123">
        <f>M7</f>
        <v>0</v>
      </c>
      <c r="O15" s="121" t="e">
        <f t="shared" si="4"/>
        <v>#DIV/0!</v>
      </c>
      <c r="P15" s="121">
        <f>O7</f>
        <v>0</v>
      </c>
    </row>
    <row r="16" spans="2:16" s="1" customFormat="1" ht="14.25" customHeight="1" x14ac:dyDescent="0.2">
      <c r="B16" s="55">
        <f t="shared" si="0"/>
        <v>7</v>
      </c>
      <c r="C16" s="56"/>
      <c r="D16" s="60"/>
      <c r="E16" s="57" t="e">
        <f t="shared" si="1"/>
        <v>#DIV/0!</v>
      </c>
      <c r="F16" s="58"/>
      <c r="G16" s="59" t="e">
        <f t="shared" si="2"/>
        <v>#DIV/0!</v>
      </c>
      <c r="H16" s="177" t="s">
        <v>11</v>
      </c>
      <c r="I16" s="178"/>
      <c r="J16" s="69" t="e">
        <f>J12/J11/M7</f>
        <v>#DIV/0!</v>
      </c>
      <c r="K16" s="2"/>
      <c r="L16" s="2"/>
      <c r="M16" s="122" t="e">
        <f t="shared" si="3"/>
        <v>#DIV/0!</v>
      </c>
      <c r="N16" s="123">
        <f>M7</f>
        <v>0</v>
      </c>
      <c r="O16" s="121" t="e">
        <f t="shared" si="4"/>
        <v>#DIV/0!</v>
      </c>
      <c r="P16" s="121">
        <f>O7</f>
        <v>0</v>
      </c>
    </row>
    <row r="17" spans="2:16" s="1" customFormat="1" ht="14.25" customHeight="1" x14ac:dyDescent="0.2">
      <c r="B17" s="55">
        <f t="shared" si="0"/>
        <v>8</v>
      </c>
      <c r="C17" s="56"/>
      <c r="D17" s="60"/>
      <c r="E17" s="57" t="e">
        <f t="shared" si="1"/>
        <v>#DIV/0!</v>
      </c>
      <c r="F17" s="58"/>
      <c r="G17" s="59" t="e">
        <f t="shared" si="2"/>
        <v>#DIV/0!</v>
      </c>
      <c r="H17" s="143" t="s">
        <v>41</v>
      </c>
      <c r="I17" s="144"/>
      <c r="J17" s="145"/>
      <c r="L17" s="2"/>
      <c r="M17" s="122" t="e">
        <f t="shared" si="3"/>
        <v>#DIV/0!</v>
      </c>
      <c r="N17" s="123">
        <f>M7</f>
        <v>0</v>
      </c>
      <c r="O17" s="121" t="e">
        <f t="shared" si="4"/>
        <v>#DIV/0!</v>
      </c>
      <c r="P17" s="121">
        <f>O7</f>
        <v>0</v>
      </c>
    </row>
    <row r="18" spans="2:16" s="1" customFormat="1" ht="14.25" customHeight="1" x14ac:dyDescent="0.2">
      <c r="B18" s="55">
        <f t="shared" si="0"/>
        <v>9</v>
      </c>
      <c r="C18" s="56"/>
      <c r="D18" s="60"/>
      <c r="E18" s="57" t="e">
        <f t="shared" si="1"/>
        <v>#DIV/0!</v>
      </c>
      <c r="F18" s="58"/>
      <c r="G18" s="59" t="e">
        <f t="shared" si="2"/>
        <v>#DIV/0!</v>
      </c>
      <c r="H18" s="146">
        <f>D9</f>
        <v>0</v>
      </c>
      <c r="I18" s="147"/>
      <c r="J18" s="148"/>
      <c r="M18" s="122" t="e">
        <f t="shared" si="3"/>
        <v>#DIV/0!</v>
      </c>
      <c r="N18" s="123">
        <f>M7</f>
        <v>0</v>
      </c>
      <c r="O18" s="121" t="e">
        <f t="shared" si="4"/>
        <v>#DIV/0!</v>
      </c>
      <c r="P18" s="121">
        <f>O7</f>
        <v>0</v>
      </c>
    </row>
    <row r="19" spans="2:16" s="1" customFormat="1" ht="14.25" customHeight="1" x14ac:dyDescent="0.2">
      <c r="B19" s="55">
        <f t="shared" si="0"/>
        <v>10</v>
      </c>
      <c r="C19" s="56"/>
      <c r="D19" s="60"/>
      <c r="E19" s="57" t="e">
        <f t="shared" si="1"/>
        <v>#DIV/0!</v>
      </c>
      <c r="F19" s="58"/>
      <c r="G19" s="59" t="e">
        <f t="shared" si="2"/>
        <v>#DIV/0!</v>
      </c>
      <c r="H19" s="154" t="s">
        <v>8</v>
      </c>
      <c r="I19" s="155"/>
      <c r="J19" s="70">
        <f>COUNTIF(E10:E49,"ممتاز")</f>
        <v>0</v>
      </c>
      <c r="M19" s="122" t="e">
        <f t="shared" si="3"/>
        <v>#DIV/0!</v>
      </c>
      <c r="N19" s="123">
        <f>M7</f>
        <v>0</v>
      </c>
      <c r="O19" s="121" t="e">
        <f t="shared" si="4"/>
        <v>#DIV/0!</v>
      </c>
      <c r="P19" s="121">
        <f>O7</f>
        <v>0</v>
      </c>
    </row>
    <row r="20" spans="2:16" s="1" customFormat="1" ht="14.25" customHeight="1" x14ac:dyDescent="0.2">
      <c r="B20" s="55">
        <f t="shared" si="0"/>
        <v>11</v>
      </c>
      <c r="C20" s="56"/>
      <c r="D20" s="60"/>
      <c r="E20" s="57" t="e">
        <f t="shared" si="1"/>
        <v>#DIV/0!</v>
      </c>
      <c r="F20" s="58"/>
      <c r="G20" s="59" t="e">
        <f t="shared" si="2"/>
        <v>#DIV/0!</v>
      </c>
      <c r="H20" s="149" t="s">
        <v>13</v>
      </c>
      <c r="I20" s="150"/>
      <c r="J20" s="65">
        <f>COUNTIF(E10:E49,"جيد جداً")</f>
        <v>0</v>
      </c>
      <c r="M20" s="122" t="e">
        <f t="shared" si="3"/>
        <v>#DIV/0!</v>
      </c>
      <c r="N20" s="123">
        <f>M7</f>
        <v>0</v>
      </c>
      <c r="O20" s="121" t="e">
        <f t="shared" si="4"/>
        <v>#DIV/0!</v>
      </c>
      <c r="P20" s="121">
        <f>O7</f>
        <v>0</v>
      </c>
    </row>
    <row r="21" spans="2:16" s="1" customFormat="1" ht="14.25" customHeight="1" x14ac:dyDescent="0.2">
      <c r="B21" s="55">
        <f t="shared" si="0"/>
        <v>12</v>
      </c>
      <c r="C21" s="56"/>
      <c r="D21" s="60"/>
      <c r="E21" s="57" t="e">
        <f t="shared" si="1"/>
        <v>#DIV/0!</v>
      </c>
      <c r="F21" s="58"/>
      <c r="G21" s="59" t="e">
        <f t="shared" si="2"/>
        <v>#DIV/0!</v>
      </c>
      <c r="H21" s="149" t="s">
        <v>14</v>
      </c>
      <c r="I21" s="150"/>
      <c r="J21" s="65">
        <f>COUNTIF(E10:E49,"جيد")</f>
        <v>0</v>
      </c>
      <c r="M21" s="122" t="e">
        <f t="shared" si="3"/>
        <v>#DIV/0!</v>
      </c>
      <c r="N21" s="123">
        <f>M7</f>
        <v>0</v>
      </c>
      <c r="O21" s="121" t="e">
        <f t="shared" si="4"/>
        <v>#DIV/0!</v>
      </c>
      <c r="P21" s="121">
        <f>O7</f>
        <v>0</v>
      </c>
    </row>
    <row r="22" spans="2:16" s="1" customFormat="1" ht="14.25" customHeight="1" x14ac:dyDescent="0.2">
      <c r="B22" s="55">
        <f t="shared" si="0"/>
        <v>13</v>
      </c>
      <c r="C22" s="56"/>
      <c r="D22" s="60"/>
      <c r="E22" s="57" t="e">
        <f t="shared" si="1"/>
        <v>#DIV/0!</v>
      </c>
      <c r="F22" s="58"/>
      <c r="G22" s="59" t="e">
        <f t="shared" si="2"/>
        <v>#DIV/0!</v>
      </c>
      <c r="H22" s="149" t="s">
        <v>15</v>
      </c>
      <c r="I22" s="150"/>
      <c r="J22" s="65">
        <f>COUNTIF(E10:E49,"مقبول")</f>
        <v>0</v>
      </c>
      <c r="M22" s="122" t="e">
        <f t="shared" si="3"/>
        <v>#DIV/0!</v>
      </c>
      <c r="N22" s="123">
        <f>M7</f>
        <v>0</v>
      </c>
      <c r="O22" s="121" t="e">
        <f t="shared" si="4"/>
        <v>#DIV/0!</v>
      </c>
      <c r="P22" s="121">
        <f>O7</f>
        <v>0</v>
      </c>
    </row>
    <row r="23" spans="2:16" s="1" customFormat="1" ht="14.25" customHeight="1" x14ac:dyDescent="0.2">
      <c r="B23" s="55">
        <f t="shared" si="0"/>
        <v>14</v>
      </c>
      <c r="C23" s="56"/>
      <c r="D23" s="60"/>
      <c r="E23" s="57" t="e">
        <f t="shared" si="1"/>
        <v>#DIV/0!</v>
      </c>
      <c r="F23" s="58"/>
      <c r="G23" s="59" t="e">
        <f t="shared" si="2"/>
        <v>#DIV/0!</v>
      </c>
      <c r="H23" s="149" t="s">
        <v>9</v>
      </c>
      <c r="I23" s="150"/>
      <c r="J23" s="65">
        <f>COUNTIF(E10:E49,"ضعيف")</f>
        <v>0</v>
      </c>
      <c r="M23" s="122" t="e">
        <f t="shared" si="3"/>
        <v>#DIV/0!</v>
      </c>
      <c r="N23" s="123">
        <f>M7</f>
        <v>0</v>
      </c>
      <c r="O23" s="121" t="e">
        <f t="shared" si="4"/>
        <v>#DIV/0!</v>
      </c>
      <c r="P23" s="121">
        <f>O7</f>
        <v>0</v>
      </c>
    </row>
    <row r="24" spans="2:16" s="1" customFormat="1" ht="14.25" customHeight="1" x14ac:dyDescent="0.2">
      <c r="B24" s="55">
        <f t="shared" si="0"/>
        <v>15</v>
      </c>
      <c r="C24" s="56"/>
      <c r="D24" s="60"/>
      <c r="E24" s="57" t="e">
        <f t="shared" si="1"/>
        <v>#DIV/0!</v>
      </c>
      <c r="F24" s="58"/>
      <c r="G24" s="59" t="e">
        <f t="shared" si="2"/>
        <v>#DIV/0!</v>
      </c>
      <c r="H24" s="149" t="s">
        <v>17</v>
      </c>
      <c r="I24" s="150"/>
      <c r="J24" s="65">
        <f>COUNTIF(E10:E49,"غائب")</f>
        <v>0</v>
      </c>
      <c r="M24" s="122" t="e">
        <f t="shared" si="3"/>
        <v>#DIV/0!</v>
      </c>
      <c r="N24" s="123">
        <f>M7</f>
        <v>0</v>
      </c>
      <c r="O24" s="121" t="e">
        <f t="shared" si="4"/>
        <v>#DIV/0!</v>
      </c>
      <c r="P24" s="121">
        <f>O7</f>
        <v>0</v>
      </c>
    </row>
    <row r="25" spans="2:16" s="1" customFormat="1" ht="14.25" customHeight="1" x14ac:dyDescent="0.2">
      <c r="B25" s="55">
        <f t="shared" si="0"/>
        <v>16</v>
      </c>
      <c r="C25" s="56"/>
      <c r="D25" s="60"/>
      <c r="E25" s="57" t="e">
        <f t="shared" si="1"/>
        <v>#DIV/0!</v>
      </c>
      <c r="F25" s="58"/>
      <c r="G25" s="59" t="e">
        <f t="shared" si="2"/>
        <v>#DIV/0!</v>
      </c>
      <c r="H25" s="151"/>
      <c r="I25" s="152"/>
      <c r="J25" s="153"/>
      <c r="M25" s="122" t="e">
        <f t="shared" si="3"/>
        <v>#DIV/0!</v>
      </c>
      <c r="N25" s="123">
        <f>M7</f>
        <v>0</v>
      </c>
      <c r="O25" s="121" t="e">
        <f t="shared" si="4"/>
        <v>#DIV/0!</v>
      </c>
      <c r="P25" s="121">
        <f>O7</f>
        <v>0</v>
      </c>
    </row>
    <row r="26" spans="2:16" s="1" customFormat="1" ht="14.25" customHeight="1" x14ac:dyDescent="0.2">
      <c r="B26" s="55">
        <f t="shared" si="0"/>
        <v>17</v>
      </c>
      <c r="C26" s="56"/>
      <c r="D26" s="60"/>
      <c r="E26" s="57" t="e">
        <f t="shared" si="1"/>
        <v>#DIV/0!</v>
      </c>
      <c r="F26" s="58"/>
      <c r="G26" s="59" t="e">
        <f t="shared" si="2"/>
        <v>#DIV/0!</v>
      </c>
      <c r="H26" s="143" t="s">
        <v>40</v>
      </c>
      <c r="I26" s="144"/>
      <c r="J26" s="145"/>
      <c r="M26" s="122" t="e">
        <f t="shared" si="3"/>
        <v>#DIV/0!</v>
      </c>
      <c r="N26" s="123">
        <f>M7</f>
        <v>0</v>
      </c>
      <c r="O26" s="121" t="e">
        <f t="shared" si="4"/>
        <v>#DIV/0!</v>
      </c>
      <c r="P26" s="121">
        <f>O7</f>
        <v>0</v>
      </c>
    </row>
    <row r="27" spans="2:16" s="1" customFormat="1" ht="14.25" customHeight="1" x14ac:dyDescent="0.2">
      <c r="B27" s="55">
        <f t="shared" si="0"/>
        <v>18</v>
      </c>
      <c r="C27" s="56"/>
      <c r="D27" s="60"/>
      <c r="E27" s="57" t="e">
        <f t="shared" si="1"/>
        <v>#DIV/0!</v>
      </c>
      <c r="F27" s="58"/>
      <c r="G27" s="59" t="e">
        <f t="shared" si="2"/>
        <v>#DIV/0!</v>
      </c>
      <c r="H27" s="146">
        <f>F9</f>
        <v>0</v>
      </c>
      <c r="I27" s="147"/>
      <c r="J27" s="148"/>
      <c r="M27" s="122" t="e">
        <f t="shared" si="3"/>
        <v>#DIV/0!</v>
      </c>
      <c r="N27" s="123">
        <f>M7</f>
        <v>0</v>
      </c>
      <c r="O27" s="121" t="e">
        <f t="shared" si="4"/>
        <v>#DIV/0!</v>
      </c>
      <c r="P27" s="121">
        <f>O7</f>
        <v>0</v>
      </c>
    </row>
    <row r="28" spans="2:16" s="1" customFormat="1" ht="14.25" customHeight="1" x14ac:dyDescent="0.2">
      <c r="B28" s="55">
        <f t="shared" si="0"/>
        <v>19</v>
      </c>
      <c r="C28" s="56"/>
      <c r="D28" s="60"/>
      <c r="E28" s="57" t="e">
        <f t="shared" si="1"/>
        <v>#DIV/0!</v>
      </c>
      <c r="F28" s="58"/>
      <c r="G28" s="59" t="e">
        <f t="shared" si="2"/>
        <v>#DIV/0!</v>
      </c>
      <c r="H28" s="154" t="s">
        <v>45</v>
      </c>
      <c r="I28" s="155"/>
      <c r="J28" s="67">
        <f>COUNTA(F10:F49)</f>
        <v>0</v>
      </c>
      <c r="M28" s="122" t="e">
        <f t="shared" si="3"/>
        <v>#DIV/0!</v>
      </c>
      <c r="N28" s="123">
        <f>M7</f>
        <v>0</v>
      </c>
      <c r="O28" s="121" t="e">
        <f t="shared" si="4"/>
        <v>#DIV/0!</v>
      </c>
      <c r="P28" s="121">
        <f>O7</f>
        <v>0</v>
      </c>
    </row>
    <row r="29" spans="2:16" s="1" customFormat="1" ht="14.25" customHeight="1" x14ac:dyDescent="0.2">
      <c r="B29" s="55">
        <f t="shared" si="0"/>
        <v>20</v>
      </c>
      <c r="C29" s="56"/>
      <c r="D29" s="60"/>
      <c r="E29" s="57" t="e">
        <f t="shared" si="1"/>
        <v>#DIV/0!</v>
      </c>
      <c r="F29" s="58"/>
      <c r="G29" s="59" t="e">
        <f t="shared" si="2"/>
        <v>#DIV/0!</v>
      </c>
      <c r="H29" s="149" t="s">
        <v>7</v>
      </c>
      <c r="I29" s="150"/>
      <c r="J29" s="65">
        <f>SUM(F10:F49)</f>
        <v>0</v>
      </c>
      <c r="M29" s="122" t="e">
        <f t="shared" si="3"/>
        <v>#DIV/0!</v>
      </c>
      <c r="N29" s="123">
        <f>M7</f>
        <v>0</v>
      </c>
      <c r="O29" s="121" t="e">
        <f t="shared" si="4"/>
        <v>#DIV/0!</v>
      </c>
      <c r="P29" s="121">
        <f>O7</f>
        <v>0</v>
      </c>
    </row>
    <row r="30" spans="2:16" s="1" customFormat="1" ht="14.25" customHeight="1" x14ac:dyDescent="0.2">
      <c r="B30" s="55">
        <f t="shared" si="0"/>
        <v>21</v>
      </c>
      <c r="C30" s="56"/>
      <c r="D30" s="60"/>
      <c r="E30" s="57" t="e">
        <f t="shared" si="1"/>
        <v>#DIV/0!</v>
      </c>
      <c r="F30" s="58"/>
      <c r="G30" s="59" t="e">
        <f t="shared" si="2"/>
        <v>#DIV/0!</v>
      </c>
      <c r="H30" s="149" t="s">
        <v>2</v>
      </c>
      <c r="I30" s="150"/>
      <c r="J30" s="65">
        <f>MAX(F10:F49)</f>
        <v>0</v>
      </c>
      <c r="M30" s="122" t="e">
        <f t="shared" si="3"/>
        <v>#DIV/0!</v>
      </c>
      <c r="N30" s="123">
        <f>M7</f>
        <v>0</v>
      </c>
      <c r="O30" s="121" t="e">
        <f t="shared" si="4"/>
        <v>#DIV/0!</v>
      </c>
      <c r="P30" s="121">
        <f>O7</f>
        <v>0</v>
      </c>
    </row>
    <row r="31" spans="2:16" s="1" customFormat="1" ht="14.25" customHeight="1" x14ac:dyDescent="0.2">
      <c r="B31" s="55">
        <f t="shared" si="0"/>
        <v>22</v>
      </c>
      <c r="C31" s="56"/>
      <c r="D31" s="60"/>
      <c r="E31" s="57" t="e">
        <f t="shared" si="1"/>
        <v>#DIV/0!</v>
      </c>
      <c r="F31" s="58"/>
      <c r="G31" s="59" t="e">
        <f t="shared" si="2"/>
        <v>#DIV/0!</v>
      </c>
      <c r="H31" s="149" t="s">
        <v>3</v>
      </c>
      <c r="I31" s="150"/>
      <c r="J31" s="65">
        <f>MIN(F10:F49)</f>
        <v>0</v>
      </c>
      <c r="M31" s="122" t="e">
        <f t="shared" si="3"/>
        <v>#DIV/0!</v>
      </c>
      <c r="N31" s="123">
        <f>M7</f>
        <v>0</v>
      </c>
      <c r="O31" s="121" t="e">
        <f t="shared" si="4"/>
        <v>#DIV/0!</v>
      </c>
      <c r="P31" s="121">
        <f>O7</f>
        <v>0</v>
      </c>
    </row>
    <row r="32" spans="2:16" s="1" customFormat="1" ht="14.25" customHeight="1" x14ac:dyDescent="0.2">
      <c r="B32" s="55">
        <f t="shared" si="0"/>
        <v>23</v>
      </c>
      <c r="C32" s="56"/>
      <c r="D32" s="60"/>
      <c r="E32" s="57" t="e">
        <f t="shared" si="1"/>
        <v>#DIV/0!</v>
      </c>
      <c r="F32" s="58"/>
      <c r="G32" s="59" t="e">
        <f t="shared" si="2"/>
        <v>#DIV/0!</v>
      </c>
      <c r="H32" s="149" t="s">
        <v>4</v>
      </c>
      <c r="I32" s="150"/>
      <c r="J32" s="68" t="e">
        <f>AVERAGE(F10:F49)</f>
        <v>#DIV/0!</v>
      </c>
      <c r="M32" s="122" t="e">
        <f t="shared" si="3"/>
        <v>#DIV/0!</v>
      </c>
      <c r="N32" s="123">
        <f>M7</f>
        <v>0</v>
      </c>
      <c r="O32" s="121" t="e">
        <f t="shared" si="4"/>
        <v>#DIV/0!</v>
      </c>
      <c r="P32" s="121">
        <f>O7</f>
        <v>0</v>
      </c>
    </row>
    <row r="33" spans="2:16" s="1" customFormat="1" ht="14.25" customHeight="1" x14ac:dyDescent="0.2">
      <c r="B33" s="55">
        <f t="shared" si="0"/>
        <v>24</v>
      </c>
      <c r="C33" s="56"/>
      <c r="D33" s="60"/>
      <c r="E33" s="57" t="e">
        <f t="shared" si="1"/>
        <v>#DIV/0!</v>
      </c>
      <c r="F33" s="58"/>
      <c r="G33" s="59" t="e">
        <f t="shared" si="2"/>
        <v>#DIV/0!</v>
      </c>
      <c r="H33" s="170" t="s">
        <v>11</v>
      </c>
      <c r="I33" s="170"/>
      <c r="J33" s="71" t="e">
        <f>J29/J28/O7</f>
        <v>#DIV/0!</v>
      </c>
      <c r="M33" s="122" t="e">
        <f t="shared" si="3"/>
        <v>#DIV/0!</v>
      </c>
      <c r="N33" s="123">
        <f>M7</f>
        <v>0</v>
      </c>
      <c r="O33" s="121" t="e">
        <f t="shared" si="4"/>
        <v>#DIV/0!</v>
      </c>
      <c r="P33" s="121">
        <f>O7</f>
        <v>0</v>
      </c>
    </row>
    <row r="34" spans="2:16" s="1" customFormat="1" ht="14.25" customHeight="1" x14ac:dyDescent="0.2">
      <c r="B34" s="55">
        <f t="shared" si="0"/>
        <v>25</v>
      </c>
      <c r="C34" s="56"/>
      <c r="D34" s="60"/>
      <c r="E34" s="57" t="e">
        <f t="shared" si="1"/>
        <v>#DIV/0!</v>
      </c>
      <c r="F34" s="58"/>
      <c r="G34" s="59" t="e">
        <f t="shared" si="2"/>
        <v>#DIV/0!</v>
      </c>
      <c r="H34" s="143" t="s">
        <v>41</v>
      </c>
      <c r="I34" s="144"/>
      <c r="J34" s="145"/>
      <c r="M34" s="122" t="e">
        <f t="shared" si="3"/>
        <v>#DIV/0!</v>
      </c>
      <c r="N34" s="123">
        <f>M7</f>
        <v>0</v>
      </c>
      <c r="O34" s="121" t="e">
        <f t="shared" si="4"/>
        <v>#DIV/0!</v>
      </c>
      <c r="P34" s="121">
        <f>O7</f>
        <v>0</v>
      </c>
    </row>
    <row r="35" spans="2:16" s="1" customFormat="1" ht="14.25" customHeight="1" x14ac:dyDescent="0.2">
      <c r="B35" s="55">
        <f t="shared" si="0"/>
        <v>26</v>
      </c>
      <c r="C35" s="56"/>
      <c r="D35" s="60"/>
      <c r="E35" s="57" t="e">
        <f t="shared" si="1"/>
        <v>#DIV/0!</v>
      </c>
      <c r="F35" s="58"/>
      <c r="G35" s="59" t="e">
        <f t="shared" si="2"/>
        <v>#DIV/0!</v>
      </c>
      <c r="H35" s="146">
        <f>F9</f>
        <v>0</v>
      </c>
      <c r="I35" s="147"/>
      <c r="J35" s="148"/>
      <c r="M35" s="122" t="e">
        <f t="shared" si="3"/>
        <v>#DIV/0!</v>
      </c>
      <c r="N35" s="123">
        <f>M7</f>
        <v>0</v>
      </c>
      <c r="O35" s="121" t="e">
        <f t="shared" si="4"/>
        <v>#DIV/0!</v>
      </c>
      <c r="P35" s="121">
        <f>O7</f>
        <v>0</v>
      </c>
    </row>
    <row r="36" spans="2:16" s="1" customFormat="1" ht="14.25" customHeight="1" x14ac:dyDescent="0.2">
      <c r="B36" s="55">
        <f t="shared" si="0"/>
        <v>27</v>
      </c>
      <c r="C36" s="56"/>
      <c r="D36" s="60"/>
      <c r="E36" s="57" t="e">
        <f t="shared" si="1"/>
        <v>#DIV/0!</v>
      </c>
      <c r="F36" s="58"/>
      <c r="G36" s="59" t="e">
        <f t="shared" si="2"/>
        <v>#DIV/0!</v>
      </c>
      <c r="H36" s="170" t="s">
        <v>8</v>
      </c>
      <c r="I36" s="170"/>
      <c r="J36" s="65">
        <f>COUNTIF(G10:G49,"ممتاز")</f>
        <v>0</v>
      </c>
      <c r="M36" s="122" t="e">
        <f t="shared" si="3"/>
        <v>#DIV/0!</v>
      </c>
      <c r="N36" s="123">
        <f>M7</f>
        <v>0</v>
      </c>
      <c r="O36" s="121" t="e">
        <f t="shared" si="4"/>
        <v>#DIV/0!</v>
      </c>
      <c r="P36" s="121">
        <f>O7</f>
        <v>0</v>
      </c>
    </row>
    <row r="37" spans="2:16" s="1" customFormat="1" ht="14.25" customHeight="1" x14ac:dyDescent="0.2">
      <c r="B37" s="55">
        <f t="shared" si="0"/>
        <v>28</v>
      </c>
      <c r="C37" s="56"/>
      <c r="D37" s="60"/>
      <c r="E37" s="57" t="e">
        <f t="shared" si="1"/>
        <v>#DIV/0!</v>
      </c>
      <c r="F37" s="58"/>
      <c r="G37" s="59" t="e">
        <f t="shared" si="2"/>
        <v>#DIV/0!</v>
      </c>
      <c r="H37" s="149" t="s">
        <v>13</v>
      </c>
      <c r="I37" s="150"/>
      <c r="J37" s="65">
        <f>COUNTIF(G10:G49,"جيد جداً")</f>
        <v>0</v>
      </c>
      <c r="M37" s="122" t="e">
        <f t="shared" si="3"/>
        <v>#DIV/0!</v>
      </c>
      <c r="N37" s="123">
        <f>M7</f>
        <v>0</v>
      </c>
      <c r="O37" s="121" t="e">
        <f t="shared" si="4"/>
        <v>#DIV/0!</v>
      </c>
      <c r="P37" s="121">
        <f>O7</f>
        <v>0</v>
      </c>
    </row>
    <row r="38" spans="2:16" s="1" customFormat="1" ht="14.25" customHeight="1" x14ac:dyDescent="0.2">
      <c r="B38" s="55">
        <f t="shared" si="0"/>
        <v>29</v>
      </c>
      <c r="C38" s="56"/>
      <c r="D38" s="60"/>
      <c r="E38" s="57" t="e">
        <f t="shared" si="1"/>
        <v>#DIV/0!</v>
      </c>
      <c r="F38" s="58"/>
      <c r="G38" s="59" t="e">
        <f t="shared" si="2"/>
        <v>#DIV/0!</v>
      </c>
      <c r="H38" s="149" t="s">
        <v>14</v>
      </c>
      <c r="I38" s="150"/>
      <c r="J38" s="65">
        <f>COUNTIF(G10:G49,"جيد")</f>
        <v>0</v>
      </c>
      <c r="M38" s="122" t="e">
        <f t="shared" si="3"/>
        <v>#DIV/0!</v>
      </c>
      <c r="N38" s="123">
        <f>M7</f>
        <v>0</v>
      </c>
      <c r="O38" s="121" t="e">
        <f t="shared" si="4"/>
        <v>#DIV/0!</v>
      </c>
      <c r="P38" s="121">
        <f>O7</f>
        <v>0</v>
      </c>
    </row>
    <row r="39" spans="2:16" s="1" customFormat="1" ht="14.25" customHeight="1" x14ac:dyDescent="0.2">
      <c r="B39" s="55">
        <f t="shared" si="0"/>
        <v>30</v>
      </c>
      <c r="C39" s="56"/>
      <c r="D39" s="60"/>
      <c r="E39" s="57" t="e">
        <f t="shared" si="1"/>
        <v>#DIV/0!</v>
      </c>
      <c r="F39" s="58"/>
      <c r="G39" s="59" t="e">
        <f t="shared" si="2"/>
        <v>#DIV/0!</v>
      </c>
      <c r="H39" s="149" t="s">
        <v>15</v>
      </c>
      <c r="I39" s="150"/>
      <c r="J39" s="65">
        <f>COUNTIF(G10:G49,"مقبول")</f>
        <v>0</v>
      </c>
      <c r="M39" s="122" t="e">
        <f t="shared" si="3"/>
        <v>#DIV/0!</v>
      </c>
      <c r="N39" s="123">
        <f>M7</f>
        <v>0</v>
      </c>
      <c r="O39" s="121" t="e">
        <f t="shared" si="4"/>
        <v>#DIV/0!</v>
      </c>
      <c r="P39" s="121">
        <f>O7</f>
        <v>0</v>
      </c>
    </row>
    <row r="40" spans="2:16" s="1" customFormat="1" ht="14.25" customHeight="1" x14ac:dyDescent="0.2">
      <c r="B40" s="55">
        <f t="shared" si="0"/>
        <v>31</v>
      </c>
      <c r="C40" s="56"/>
      <c r="D40" s="60"/>
      <c r="E40" s="57" t="e">
        <f t="shared" si="1"/>
        <v>#DIV/0!</v>
      </c>
      <c r="F40" s="58"/>
      <c r="G40" s="59" t="e">
        <f t="shared" si="2"/>
        <v>#DIV/0!</v>
      </c>
      <c r="H40" s="149" t="s">
        <v>9</v>
      </c>
      <c r="I40" s="150"/>
      <c r="J40" s="65">
        <f>COUNTIF(G10:G49,"ضعيف")</f>
        <v>0</v>
      </c>
      <c r="M40" s="122" t="e">
        <f t="shared" si="3"/>
        <v>#DIV/0!</v>
      </c>
      <c r="N40" s="123">
        <f>M7</f>
        <v>0</v>
      </c>
      <c r="O40" s="121" t="e">
        <f t="shared" si="4"/>
        <v>#DIV/0!</v>
      </c>
      <c r="P40" s="121">
        <f>O7</f>
        <v>0</v>
      </c>
    </row>
    <row r="41" spans="2:16" s="1" customFormat="1" ht="14.25" customHeight="1" x14ac:dyDescent="0.2">
      <c r="B41" s="55">
        <f t="shared" si="0"/>
        <v>32</v>
      </c>
      <c r="C41" s="56"/>
      <c r="D41" s="60"/>
      <c r="E41" s="57" t="e">
        <f t="shared" si="1"/>
        <v>#DIV/0!</v>
      </c>
      <c r="F41" s="58"/>
      <c r="G41" s="59" t="e">
        <f t="shared" si="2"/>
        <v>#DIV/0!</v>
      </c>
      <c r="H41" s="149" t="s">
        <v>17</v>
      </c>
      <c r="I41" s="150"/>
      <c r="J41" s="65">
        <f>COUNTIF(G10:G49,"غائب")</f>
        <v>0</v>
      </c>
      <c r="M41" s="122" t="e">
        <f t="shared" si="3"/>
        <v>#DIV/0!</v>
      </c>
      <c r="N41" s="123">
        <f>M7</f>
        <v>0</v>
      </c>
      <c r="O41" s="121" t="e">
        <f t="shared" si="4"/>
        <v>#DIV/0!</v>
      </c>
      <c r="P41" s="121">
        <f>O7</f>
        <v>0</v>
      </c>
    </row>
    <row r="42" spans="2:16" s="1" customFormat="1" ht="14.25" customHeight="1" x14ac:dyDescent="0.2">
      <c r="B42" s="55">
        <f t="shared" si="0"/>
        <v>33</v>
      </c>
      <c r="C42" s="56"/>
      <c r="D42" s="60"/>
      <c r="E42" s="57" t="e">
        <f t="shared" si="1"/>
        <v>#DIV/0!</v>
      </c>
      <c r="F42" s="58"/>
      <c r="G42" s="59" t="e">
        <f t="shared" si="2"/>
        <v>#DIV/0!</v>
      </c>
      <c r="H42" s="143" t="s">
        <v>42</v>
      </c>
      <c r="I42" s="144"/>
      <c r="J42" s="145"/>
      <c r="M42" s="122" t="e">
        <f t="shared" si="3"/>
        <v>#DIV/0!</v>
      </c>
      <c r="N42" s="123">
        <f t="shared" ref="N42:N49" si="5">N41</f>
        <v>0</v>
      </c>
      <c r="O42" s="121" t="e">
        <f t="shared" si="4"/>
        <v>#DIV/0!</v>
      </c>
      <c r="P42" s="121">
        <f>O7</f>
        <v>0</v>
      </c>
    </row>
    <row r="43" spans="2:16" s="1" customFormat="1" ht="14.25" customHeight="1" x14ac:dyDescent="0.2">
      <c r="B43" s="55">
        <f t="shared" si="0"/>
        <v>34</v>
      </c>
      <c r="C43" s="56"/>
      <c r="D43" s="60"/>
      <c r="E43" s="57" t="e">
        <f t="shared" si="1"/>
        <v>#DIV/0!</v>
      </c>
      <c r="F43" s="58"/>
      <c r="G43" s="59" t="e">
        <f t="shared" si="2"/>
        <v>#DIV/0!</v>
      </c>
      <c r="H43" s="146">
        <f>D9</f>
        <v>0</v>
      </c>
      <c r="I43" s="147"/>
      <c r="J43" s="148"/>
      <c r="M43" s="122" t="e">
        <f t="shared" si="3"/>
        <v>#DIV/0!</v>
      </c>
      <c r="N43" s="123">
        <f t="shared" si="5"/>
        <v>0</v>
      </c>
      <c r="O43" s="121" t="e">
        <f t="shared" si="4"/>
        <v>#DIV/0!</v>
      </c>
      <c r="P43" s="121">
        <f>O7</f>
        <v>0</v>
      </c>
    </row>
    <row r="44" spans="2:16" ht="14.25" customHeight="1" x14ac:dyDescent="0.2">
      <c r="B44" s="55">
        <f t="shared" si="0"/>
        <v>35</v>
      </c>
      <c r="C44" s="56"/>
      <c r="D44" s="60"/>
      <c r="E44" s="57" t="e">
        <f t="shared" si="1"/>
        <v>#DIV/0!</v>
      </c>
      <c r="F44" s="58"/>
      <c r="G44" s="59" t="e">
        <f t="shared" si="2"/>
        <v>#DIV/0!</v>
      </c>
      <c r="H44" s="165" t="e">
        <f>J16</f>
        <v>#DIV/0!</v>
      </c>
      <c r="I44" s="168"/>
      <c r="J44" s="169"/>
      <c r="M44" s="122" t="e">
        <f t="shared" si="3"/>
        <v>#DIV/0!</v>
      </c>
      <c r="N44" s="123">
        <f t="shared" si="5"/>
        <v>0</v>
      </c>
      <c r="O44" s="121" t="e">
        <f t="shared" si="4"/>
        <v>#DIV/0!</v>
      </c>
      <c r="P44" s="121">
        <f>O7</f>
        <v>0</v>
      </c>
    </row>
    <row r="45" spans="2:16" ht="14.25" customHeight="1" x14ac:dyDescent="0.2">
      <c r="B45" s="55">
        <f t="shared" si="0"/>
        <v>36</v>
      </c>
      <c r="C45" s="56"/>
      <c r="D45" s="60"/>
      <c r="E45" s="57" t="e">
        <f t="shared" si="1"/>
        <v>#DIV/0!</v>
      </c>
      <c r="F45" s="58"/>
      <c r="G45" s="59" t="e">
        <f t="shared" si="2"/>
        <v>#DIV/0!</v>
      </c>
      <c r="H45" s="143" t="s">
        <v>42</v>
      </c>
      <c r="I45" s="144"/>
      <c r="J45" s="145"/>
      <c r="M45" s="122" t="e">
        <f t="shared" si="3"/>
        <v>#DIV/0!</v>
      </c>
      <c r="N45" s="123">
        <f t="shared" si="5"/>
        <v>0</v>
      </c>
      <c r="O45" s="121" t="e">
        <f t="shared" si="4"/>
        <v>#DIV/0!</v>
      </c>
      <c r="P45" s="121">
        <f>O7</f>
        <v>0</v>
      </c>
    </row>
    <row r="46" spans="2:16" ht="14.25" customHeight="1" x14ac:dyDescent="0.2">
      <c r="B46" s="55">
        <f t="shared" si="0"/>
        <v>37</v>
      </c>
      <c r="C46" s="56"/>
      <c r="D46" s="60"/>
      <c r="E46" s="57" t="e">
        <f t="shared" si="1"/>
        <v>#DIV/0!</v>
      </c>
      <c r="F46" s="58"/>
      <c r="G46" s="59" t="e">
        <f t="shared" si="2"/>
        <v>#DIV/0!</v>
      </c>
      <c r="H46" s="146">
        <f>F9</f>
        <v>0</v>
      </c>
      <c r="I46" s="147"/>
      <c r="J46" s="148"/>
      <c r="M46" s="122" t="e">
        <f t="shared" si="3"/>
        <v>#DIV/0!</v>
      </c>
      <c r="N46" s="123">
        <f t="shared" si="5"/>
        <v>0</v>
      </c>
      <c r="O46" s="121" t="e">
        <f t="shared" si="4"/>
        <v>#DIV/0!</v>
      </c>
      <c r="P46" s="121">
        <f>O7</f>
        <v>0</v>
      </c>
    </row>
    <row r="47" spans="2:16" ht="14.25" customHeight="1" x14ac:dyDescent="0.2">
      <c r="B47" s="55">
        <f t="shared" si="0"/>
        <v>38</v>
      </c>
      <c r="C47" s="56"/>
      <c r="D47" s="60"/>
      <c r="E47" s="57" t="e">
        <f t="shared" si="1"/>
        <v>#DIV/0!</v>
      </c>
      <c r="F47" s="58"/>
      <c r="G47" s="59" t="e">
        <f t="shared" si="2"/>
        <v>#DIV/0!</v>
      </c>
      <c r="H47" s="165" t="e">
        <f>J33</f>
        <v>#DIV/0!</v>
      </c>
      <c r="I47" s="168"/>
      <c r="J47" s="169"/>
      <c r="M47" s="122" t="e">
        <f t="shared" si="3"/>
        <v>#DIV/0!</v>
      </c>
      <c r="N47" s="123">
        <f t="shared" si="5"/>
        <v>0</v>
      </c>
      <c r="O47" s="121" t="e">
        <f t="shared" si="4"/>
        <v>#DIV/0!</v>
      </c>
      <c r="P47" s="121">
        <f>O7</f>
        <v>0</v>
      </c>
    </row>
    <row r="48" spans="2:16" ht="14.25" customHeight="1" x14ac:dyDescent="0.2">
      <c r="B48" s="55">
        <f t="shared" si="0"/>
        <v>39</v>
      </c>
      <c r="C48" s="56"/>
      <c r="D48" s="60"/>
      <c r="E48" s="57" t="e">
        <f t="shared" si="1"/>
        <v>#DIV/0!</v>
      </c>
      <c r="F48" s="58"/>
      <c r="G48" s="59" t="e">
        <f t="shared" si="2"/>
        <v>#DIV/0!</v>
      </c>
      <c r="H48" s="159" t="s">
        <v>20</v>
      </c>
      <c r="I48" s="160"/>
      <c r="J48" s="163" t="e">
        <f>H47-H44</f>
        <v>#DIV/0!</v>
      </c>
      <c r="M48" s="122" t="e">
        <f t="shared" si="3"/>
        <v>#DIV/0!</v>
      </c>
      <c r="N48" s="123">
        <f t="shared" si="5"/>
        <v>0</v>
      </c>
      <c r="O48" s="121" t="e">
        <f t="shared" si="4"/>
        <v>#DIV/0!</v>
      </c>
      <c r="P48" s="121">
        <f>O7</f>
        <v>0</v>
      </c>
    </row>
    <row r="49" spans="2:16" ht="14.25" customHeight="1" x14ac:dyDescent="0.2">
      <c r="B49" s="55">
        <f t="shared" si="0"/>
        <v>40</v>
      </c>
      <c r="C49" s="56"/>
      <c r="D49" s="60"/>
      <c r="E49" s="57" t="e">
        <f t="shared" si="1"/>
        <v>#DIV/0!</v>
      </c>
      <c r="F49" s="58"/>
      <c r="G49" s="59" t="e">
        <f t="shared" si="2"/>
        <v>#DIV/0!</v>
      </c>
      <c r="H49" s="161"/>
      <c r="I49" s="162"/>
      <c r="J49" s="179"/>
      <c r="M49" s="122" t="e">
        <f t="shared" si="3"/>
        <v>#DIV/0!</v>
      </c>
      <c r="N49" s="123">
        <f t="shared" si="5"/>
        <v>0</v>
      </c>
      <c r="O49" s="121" t="e">
        <f t="shared" si="4"/>
        <v>#DIV/0!</v>
      </c>
      <c r="P49" s="121">
        <f>O7</f>
        <v>0</v>
      </c>
    </row>
    <row r="50" spans="2:16" ht="7.5" customHeight="1" x14ac:dyDescent="0.2">
      <c r="B50" s="6"/>
      <c r="C50" s="6"/>
      <c r="D50" s="25"/>
      <c r="E50" s="26"/>
      <c r="F50" s="6"/>
      <c r="G50" s="6"/>
      <c r="H50" s="6"/>
      <c r="I50" s="6"/>
      <c r="J50" s="6"/>
    </row>
    <row r="51" spans="2:16" ht="15.75" x14ac:dyDescent="0.25">
      <c r="B51" s="156" t="s">
        <v>23</v>
      </c>
      <c r="C51" s="156"/>
      <c r="D51" s="156"/>
      <c r="E51" s="156"/>
      <c r="F51" s="156"/>
      <c r="G51" s="171" t="s">
        <v>37</v>
      </c>
      <c r="H51" s="171"/>
      <c r="I51" s="171"/>
      <c r="J51" s="171"/>
      <c r="K51" s="3"/>
    </row>
    <row r="52" spans="2:16" ht="15.75" x14ac:dyDescent="0.25">
      <c r="B52" s="157" t="str">
        <f>'القائمة الرئيسية'!H12</f>
        <v>أ. سفيان عيد الصاعدي</v>
      </c>
      <c r="C52" s="157"/>
      <c r="D52" s="157"/>
      <c r="E52" s="157"/>
      <c r="F52" s="157"/>
      <c r="G52" s="172" t="str">
        <f>'القائمة الرئيسية'!H13</f>
        <v>أ. حمزة يوسف عفيفي</v>
      </c>
      <c r="H52" s="172"/>
      <c r="I52" s="172"/>
      <c r="J52" s="172"/>
      <c r="K52" s="3"/>
    </row>
  </sheetData>
  <sheetProtection algorithmName="SHA-512" hashValue="cLjFvnm8w0UQxKGl7KpW7kanTMTQCH1edgk6jsrcKIvZWJUsjvDcoQzyIvvtCCEnrKzr0DcBdQDlbLdsa2m+WQ==" saltValue="rNNJc1Tr7w+sz5sSlRQAjw==" spinCount="100000" sheet="1" formatCells="0" formatColumns="0" formatRows="0" insertColumns="0" insertRows="0" deleteColumns="0" deleteRows="0" selectLockedCells="1" sort="0" autoFilter="0" pivotTables="0"/>
  <mergeCells count="60">
    <mergeCell ref="H10:J10"/>
    <mergeCell ref="D1:H1"/>
    <mergeCell ref="D2:H2"/>
    <mergeCell ref="D3:H3"/>
    <mergeCell ref="D4:H4"/>
    <mergeCell ref="D5:H5"/>
    <mergeCell ref="H18:J18"/>
    <mergeCell ref="H11:I11"/>
    <mergeCell ref="H12:I12"/>
    <mergeCell ref="H13:I13"/>
    <mergeCell ref="H14:I14"/>
    <mergeCell ref="H15:I15"/>
    <mergeCell ref="H16:I16"/>
    <mergeCell ref="H17:J17"/>
    <mergeCell ref="H30:I30"/>
    <mergeCell ref="H19:I19"/>
    <mergeCell ref="H20:I20"/>
    <mergeCell ref="H21:I21"/>
    <mergeCell ref="H22:I22"/>
    <mergeCell ref="H23:I23"/>
    <mergeCell ref="H24:I24"/>
    <mergeCell ref="H25:J25"/>
    <mergeCell ref="H26:J26"/>
    <mergeCell ref="H27:J27"/>
    <mergeCell ref="H28:I28"/>
    <mergeCell ref="H29:I29"/>
    <mergeCell ref="H31:I31"/>
    <mergeCell ref="H32:I32"/>
    <mergeCell ref="H33:I33"/>
    <mergeCell ref="H34:J34"/>
    <mergeCell ref="H35:J35"/>
    <mergeCell ref="H36:I36"/>
    <mergeCell ref="H37:I37"/>
    <mergeCell ref="H38:I38"/>
    <mergeCell ref="H39:I39"/>
    <mergeCell ref="H40:I40"/>
    <mergeCell ref="H41:I41"/>
    <mergeCell ref="H42:J42"/>
    <mergeCell ref="H43:J43"/>
    <mergeCell ref="B52:D52"/>
    <mergeCell ref="E52:F52"/>
    <mergeCell ref="G52:J52"/>
    <mergeCell ref="H44:J44"/>
    <mergeCell ref="H47:J47"/>
    <mergeCell ref="H48:I49"/>
    <mergeCell ref="J48:J49"/>
    <mergeCell ref="B51:D51"/>
    <mergeCell ref="E51:F51"/>
    <mergeCell ref="G51:J51"/>
    <mergeCell ref="H45:J45"/>
    <mergeCell ref="H46:J46"/>
    <mergeCell ref="O9:P9"/>
    <mergeCell ref="G7:H7"/>
    <mergeCell ref="I7:J7"/>
    <mergeCell ref="C6:E6"/>
    <mergeCell ref="F6:J6"/>
    <mergeCell ref="B7:F7"/>
    <mergeCell ref="B8:E8"/>
    <mergeCell ref="H9:J9"/>
    <mergeCell ref="M9:N9"/>
  </mergeCells>
  <conditionalFormatting sqref="E10:E50">
    <cfRule type="containsText" dxfId="9" priority="1" operator="containsText" text="ضعيف">
      <formula>NOT(ISERROR(SEARCH("ضعيف",E10)))</formula>
    </cfRule>
    <cfRule type="containsText" dxfId="8" priority="4" operator="containsText" text="ضعيف">
      <formula>NOT(ISERROR(SEARCH("ضعيف",E10)))</formula>
    </cfRule>
    <cfRule type="containsText" dxfId="7" priority="5" operator="containsText" text="مقبول">
      <formula>NOT(ISERROR(SEARCH("مقبول",E10)))</formula>
    </cfRule>
    <cfRule type="containsText" dxfId="6" priority="8" operator="containsText" text="جيد">
      <formula>NOT(ISERROR(SEARCH("جيد",E10)))</formula>
    </cfRule>
    <cfRule type="containsText" dxfId="5" priority="9" operator="containsText" text="جيد جداً">
      <formula>NOT(ISERROR(SEARCH("جيد جداً",E10)))</formula>
    </cfRule>
    <cfRule type="containsText" dxfId="4" priority="10" operator="containsText" text="ممتاز">
      <formula>NOT(ISERROR(SEARCH("ممتاز",E10)))</formula>
    </cfRule>
  </conditionalFormatting>
  <conditionalFormatting sqref="G10:G49">
    <cfRule type="containsText" dxfId="3" priority="2" operator="containsText" text="ضعيف">
      <formula>NOT(ISERROR(SEARCH("ضعيف",G10)))</formula>
    </cfRule>
    <cfRule type="containsText" dxfId="2" priority="3" operator="containsText" text="مقبول">
      <formula>NOT(ISERROR(SEARCH("مقبول",G10)))</formula>
    </cfRule>
    <cfRule type="containsText" dxfId="1" priority="6" operator="containsText" text="ممتاز">
      <formula>NOT(ISERROR(SEARCH("ممتاز",G10)))</formula>
    </cfRule>
    <cfRule type="containsText" dxfId="0" priority="7" operator="containsText" text="جيد">
      <formula>NOT(ISERROR(SEARCH("جيد",G10)))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F0A8-66E5-4DF6-A1D0-FA574731F43B}">
  <sheetPr>
    <tabColor rgb="FFFF0000"/>
  </sheetPr>
  <dimension ref="B1:V51"/>
  <sheetViews>
    <sheetView showGridLines="0" rightToLeft="1" zoomScale="110" zoomScaleNormal="110" workbookViewId="0">
      <selection activeCell="M1" sqref="M1"/>
    </sheetView>
  </sheetViews>
  <sheetFormatPr defaultRowHeight="14.25" x14ac:dyDescent="0.2"/>
  <cols>
    <col min="1" max="1" width="1.125" customWidth="1"/>
    <col min="2" max="2" width="3.375" customWidth="1"/>
    <col min="3" max="3" width="8" customWidth="1"/>
    <col min="4" max="4" width="7.625" customWidth="1"/>
    <col min="9" max="9" width="8" customWidth="1"/>
    <col min="10" max="10" width="12" customWidth="1"/>
    <col min="11" max="11" width="7.125" customWidth="1"/>
    <col min="12" max="12" width="7.875" customWidth="1"/>
  </cols>
  <sheetData>
    <row r="1" spans="2:22" s="1" customFormat="1" ht="14.25" customHeight="1" x14ac:dyDescent="0.25">
      <c r="D1" s="221"/>
      <c r="E1" s="221"/>
      <c r="F1" s="223" t="s">
        <v>1</v>
      </c>
      <c r="G1" s="223"/>
      <c r="H1" s="223"/>
      <c r="I1" s="223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2:22" s="1" customFormat="1" ht="18" customHeight="1" x14ac:dyDescent="0.25">
      <c r="D2" s="5"/>
      <c r="E2" s="5"/>
      <c r="F2" s="223" t="s">
        <v>0</v>
      </c>
      <c r="G2" s="223"/>
      <c r="H2" s="223"/>
      <c r="I2" s="223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2:22" s="1" customFormat="1" ht="18" customHeight="1" x14ac:dyDescent="0.25">
      <c r="B3" s="6"/>
      <c r="C3" s="6"/>
      <c r="D3" s="22"/>
      <c r="E3" s="23"/>
      <c r="F3" s="212" t="str">
        <f>'القائمة الرئيسية'!E6</f>
        <v>الإدارة العامة للتعليم بمنطقة المدينة المنورة</v>
      </c>
      <c r="G3" s="212"/>
      <c r="H3" s="212"/>
      <c r="I3" s="212"/>
      <c r="J3" s="6"/>
      <c r="K3" s="6"/>
      <c r="L3" s="6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22" s="1" customFormat="1" ht="16.5" customHeight="1" x14ac:dyDescent="0.25">
      <c r="B4" s="6"/>
      <c r="C4" s="6"/>
      <c r="D4" s="22"/>
      <c r="E4" s="22"/>
      <c r="F4" s="212" t="str">
        <f>'القائمة الرئيسية'!E7</f>
        <v>مكتب تعليم العوالي</v>
      </c>
      <c r="G4" s="212"/>
      <c r="H4" s="212"/>
      <c r="I4" s="212"/>
      <c r="J4" s="12"/>
      <c r="K4" s="12"/>
      <c r="L4" s="6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2:22" s="1" customFormat="1" ht="16.5" customHeight="1" x14ac:dyDescent="0.25">
      <c r="B5" s="6"/>
      <c r="C5" s="6"/>
      <c r="D5" s="22"/>
      <c r="E5" s="22"/>
      <c r="F5" s="212" t="str">
        <f>'القائمة الرئيسية'!E8</f>
        <v>مدرسة الفيصلية الابتدائية</v>
      </c>
      <c r="G5" s="212"/>
      <c r="H5" s="212"/>
      <c r="I5" s="212"/>
      <c r="J5" s="12"/>
      <c r="K5" s="12"/>
      <c r="L5" s="6"/>
      <c r="M5" s="125"/>
      <c r="N5" s="125"/>
      <c r="O5" s="125"/>
      <c r="P5" s="125"/>
      <c r="Q5" s="125"/>
      <c r="R5" s="125"/>
      <c r="S5" s="125"/>
      <c r="T5" s="125"/>
      <c r="U5" s="125"/>
      <c r="V5" s="125"/>
    </row>
    <row r="6" spans="2:22" s="1" customFormat="1" ht="7.5" customHeight="1" x14ac:dyDescent="0.2">
      <c r="B6" s="222"/>
      <c r="C6" s="222"/>
      <c r="D6" s="222"/>
      <c r="E6" s="6"/>
      <c r="F6" s="6"/>
      <c r="G6" s="6"/>
      <c r="H6" s="6"/>
      <c r="I6" s="6"/>
      <c r="J6" s="6"/>
      <c r="K6" s="6"/>
      <c r="L6" s="6"/>
      <c r="M6" s="125"/>
      <c r="N6" s="125"/>
      <c r="O6" s="125"/>
      <c r="P6" s="125"/>
      <c r="Q6" s="125"/>
      <c r="R6" s="125"/>
      <c r="S6" s="125"/>
      <c r="T6" s="125"/>
      <c r="U6" s="125"/>
      <c r="V6" s="125"/>
    </row>
    <row r="7" spans="2:22" s="1" customFormat="1" ht="18" customHeight="1" x14ac:dyDescent="0.2">
      <c r="B7" s="182" t="str">
        <f>'القائمة الرئيسية'!E15</f>
        <v>كشف متابعة الاختبارات القبلية والبعدية لتهيئة الطلاب لاختبار نافس 2024</v>
      </c>
      <c r="C7" s="182"/>
      <c r="D7" s="182"/>
      <c r="E7" s="182"/>
      <c r="F7" s="182"/>
      <c r="G7" s="182"/>
      <c r="H7" s="182"/>
      <c r="I7" s="182" t="str">
        <f>'القائمة الرئيسية'!D11&amp;'القائمة الرئيسية'!E11</f>
        <v>العام الدراسي:</v>
      </c>
      <c r="J7" s="182"/>
      <c r="K7" s="182" t="str">
        <f>'القائمة الرئيسية'!D12&amp;'القائمة الرئيسية'!E12</f>
        <v>الفصل الدراسي:</v>
      </c>
      <c r="L7" s="182"/>
      <c r="M7" s="125"/>
      <c r="N7" s="125"/>
      <c r="O7" s="125"/>
      <c r="P7" s="125"/>
      <c r="Q7" s="125"/>
      <c r="R7" s="125"/>
      <c r="S7" s="125"/>
      <c r="T7" s="125"/>
      <c r="U7" s="125"/>
      <c r="V7" s="125"/>
    </row>
    <row r="8" spans="2:22" s="1" customFormat="1" ht="19.5" customHeight="1" x14ac:dyDescent="0.2">
      <c r="B8" s="157" t="str">
        <f>'القائمة الرئيسية'!D9&amp;'القائمة الرئيسية'!E9</f>
        <v>الصف:</v>
      </c>
      <c r="C8" s="157"/>
      <c r="D8" s="157"/>
      <c r="E8" s="157"/>
      <c r="F8" s="53"/>
      <c r="G8" s="53"/>
      <c r="H8" s="53"/>
      <c r="I8" s="53"/>
      <c r="J8" s="157" t="str">
        <f>'القائمة الرئيسية'!D10&amp;'القائمة الرئيسية'!E10</f>
        <v>المادة:</v>
      </c>
      <c r="K8" s="157"/>
      <c r="L8" s="157"/>
      <c r="M8" s="125"/>
      <c r="N8" s="125"/>
      <c r="O8" s="125"/>
      <c r="P8" s="125"/>
      <c r="Q8" s="125"/>
      <c r="R8" s="125"/>
      <c r="S8" s="125"/>
      <c r="T8" s="125"/>
      <c r="U8" s="125"/>
      <c r="V8" s="125"/>
    </row>
    <row r="9" spans="2:22" s="1" customFormat="1" ht="18.75" customHeight="1" x14ac:dyDescent="0.2">
      <c r="B9" s="187" t="s">
        <v>38</v>
      </c>
      <c r="C9" s="187"/>
      <c r="D9" s="187"/>
      <c r="E9" s="52">
        <f>'1'!D9</f>
        <v>0</v>
      </c>
      <c r="F9" s="52"/>
      <c r="G9" s="52"/>
      <c r="H9" s="52"/>
      <c r="I9" s="156" t="s">
        <v>130</v>
      </c>
      <c r="J9" s="156"/>
      <c r="K9" s="181">
        <f>'القائمة الرئيسية'!H7</f>
        <v>0</v>
      </c>
      <c r="L9" s="181"/>
      <c r="M9" s="125"/>
      <c r="N9" s="125"/>
      <c r="O9" s="125"/>
      <c r="P9" s="125"/>
      <c r="Q9" s="125"/>
      <c r="R9" s="125"/>
      <c r="S9" s="125"/>
      <c r="T9" s="125"/>
      <c r="U9" s="125"/>
      <c r="V9" s="125"/>
    </row>
    <row r="10" spans="2:22" s="1" customFormat="1" ht="9" customHeight="1" x14ac:dyDescent="0.25">
      <c r="B10" s="53"/>
      <c r="C10" s="53"/>
      <c r="D10" s="53"/>
      <c r="E10" s="83"/>
      <c r="F10" s="83"/>
      <c r="G10" s="84"/>
      <c r="H10" s="54"/>
      <c r="I10" s="53"/>
      <c r="J10" s="53"/>
      <c r="K10" s="53"/>
      <c r="L10" s="85"/>
      <c r="M10" s="125"/>
      <c r="N10" s="125"/>
      <c r="O10" s="125"/>
      <c r="P10" s="125"/>
      <c r="Q10" s="125"/>
      <c r="R10" s="125"/>
      <c r="S10" s="125"/>
      <c r="T10" s="125"/>
      <c r="U10" s="125"/>
      <c r="V10" s="125"/>
    </row>
    <row r="11" spans="2:22" s="1" customFormat="1" ht="15.75" x14ac:dyDescent="0.25">
      <c r="B11" s="194" t="s">
        <v>12</v>
      </c>
      <c r="C11" s="194"/>
      <c r="D11" s="194"/>
      <c r="E11" s="194"/>
      <c r="F11" s="194"/>
      <c r="G11" s="85"/>
      <c r="H11" s="53"/>
      <c r="I11" s="194" t="s">
        <v>10</v>
      </c>
      <c r="J11" s="194"/>
      <c r="K11" s="194"/>
      <c r="L11" s="194"/>
      <c r="M11" s="125"/>
      <c r="N11" s="125"/>
      <c r="O11" s="125"/>
      <c r="P11" s="125"/>
      <c r="Q11" s="125"/>
      <c r="R11" s="125"/>
      <c r="S11" s="125"/>
      <c r="T11" s="125"/>
      <c r="U11" s="125"/>
      <c r="V11" s="125"/>
    </row>
    <row r="12" spans="2:22" s="1" customFormat="1" ht="15" customHeight="1" x14ac:dyDescent="0.25">
      <c r="B12" s="170" t="s">
        <v>27</v>
      </c>
      <c r="C12" s="170"/>
      <c r="D12" s="170"/>
      <c r="E12" s="208">
        <f>SUM('1:6'!J11)</f>
        <v>0</v>
      </c>
      <c r="F12" s="209"/>
      <c r="G12" s="85"/>
      <c r="H12" s="53"/>
      <c r="I12" s="170" t="s">
        <v>8</v>
      </c>
      <c r="J12" s="170"/>
      <c r="K12" s="195">
        <f>SUM('1:6'!J19)</f>
        <v>0</v>
      </c>
      <c r="L12" s="195"/>
      <c r="M12" s="125"/>
      <c r="N12" s="125"/>
      <c r="O12" s="125"/>
      <c r="P12" s="125"/>
      <c r="Q12" s="125"/>
      <c r="R12" s="125"/>
      <c r="S12" s="125"/>
      <c r="T12" s="125"/>
      <c r="U12" s="125"/>
      <c r="V12" s="125"/>
    </row>
    <row r="13" spans="2:22" s="1" customFormat="1" ht="15" customHeight="1" x14ac:dyDescent="0.25">
      <c r="B13" s="170" t="s">
        <v>7</v>
      </c>
      <c r="C13" s="170"/>
      <c r="D13" s="170"/>
      <c r="E13" s="208">
        <f>SUM('1:6'!J12)</f>
        <v>0</v>
      </c>
      <c r="F13" s="209"/>
      <c r="G13" s="85"/>
      <c r="H13" s="53"/>
      <c r="I13" s="170" t="s">
        <v>13</v>
      </c>
      <c r="J13" s="170"/>
      <c r="K13" s="195">
        <f>SUM('1:6'!J20)</f>
        <v>0</v>
      </c>
      <c r="L13" s="195"/>
      <c r="M13" s="125"/>
      <c r="N13" s="125"/>
      <c r="O13" s="125"/>
      <c r="P13" s="125"/>
      <c r="Q13" s="125"/>
      <c r="R13" s="125"/>
      <c r="S13" s="125"/>
      <c r="T13" s="125"/>
      <c r="U13" s="125"/>
      <c r="V13" s="125"/>
    </row>
    <row r="14" spans="2:22" s="1" customFormat="1" ht="15" customHeight="1" x14ac:dyDescent="0.25">
      <c r="B14" s="170" t="s">
        <v>2</v>
      </c>
      <c r="C14" s="170"/>
      <c r="D14" s="170"/>
      <c r="E14" s="195">
        <f>MAX('1:6'!D10:D49)</f>
        <v>0</v>
      </c>
      <c r="F14" s="195"/>
      <c r="G14" s="85"/>
      <c r="H14" s="53"/>
      <c r="I14" s="170" t="s">
        <v>14</v>
      </c>
      <c r="J14" s="170"/>
      <c r="K14" s="195">
        <f>SUM('1:6'!J21)</f>
        <v>0</v>
      </c>
      <c r="L14" s="195"/>
      <c r="M14" s="125"/>
      <c r="N14" s="125"/>
      <c r="O14" s="125"/>
      <c r="P14" s="125"/>
      <c r="Q14" s="125"/>
      <c r="R14" s="125"/>
      <c r="S14" s="125"/>
      <c r="T14" s="125"/>
      <c r="U14" s="125"/>
      <c r="V14" s="125"/>
    </row>
    <row r="15" spans="2:22" s="1" customFormat="1" ht="15" customHeight="1" x14ac:dyDescent="0.25">
      <c r="B15" s="170" t="s">
        <v>3</v>
      </c>
      <c r="C15" s="170"/>
      <c r="D15" s="170"/>
      <c r="E15" s="195">
        <f>MIN('1:6'!D10:D49)</f>
        <v>0</v>
      </c>
      <c r="F15" s="195"/>
      <c r="G15" s="85"/>
      <c r="H15" s="53"/>
      <c r="I15" s="170" t="s">
        <v>22</v>
      </c>
      <c r="J15" s="170"/>
      <c r="K15" s="195">
        <f>SUM('1:6'!J22)</f>
        <v>0</v>
      </c>
      <c r="L15" s="195"/>
      <c r="M15" s="125"/>
      <c r="N15" s="125"/>
      <c r="O15" s="125"/>
      <c r="P15" s="125"/>
      <c r="Q15" s="125"/>
      <c r="R15" s="125"/>
      <c r="S15" s="125"/>
      <c r="T15" s="125"/>
      <c r="U15" s="125"/>
      <c r="V15" s="125"/>
    </row>
    <row r="16" spans="2:22" s="1" customFormat="1" ht="15" customHeight="1" x14ac:dyDescent="0.25">
      <c r="B16" s="170" t="s">
        <v>4</v>
      </c>
      <c r="C16" s="170"/>
      <c r="D16" s="170"/>
      <c r="E16" s="196" t="e">
        <f>AVERAGE('1:6'!D10:D49)</f>
        <v>#DIV/0!</v>
      </c>
      <c r="F16" s="196"/>
      <c r="G16" s="85"/>
      <c r="H16" s="53"/>
      <c r="I16" s="170" t="s">
        <v>9</v>
      </c>
      <c r="J16" s="170"/>
      <c r="K16" s="195">
        <f>SUM('1:6'!J23)</f>
        <v>0</v>
      </c>
      <c r="L16" s="195"/>
      <c r="M16" s="125"/>
      <c r="N16" s="125"/>
      <c r="O16" s="125"/>
      <c r="P16" s="125"/>
      <c r="Q16" s="125"/>
      <c r="R16" s="125"/>
      <c r="S16" s="125"/>
      <c r="T16" s="125"/>
      <c r="U16" s="125"/>
      <c r="V16" s="125"/>
    </row>
    <row r="17" spans="2:22" s="1" customFormat="1" ht="15" customHeight="1" x14ac:dyDescent="0.25">
      <c r="B17" s="149" t="s">
        <v>11</v>
      </c>
      <c r="C17" s="206"/>
      <c r="D17" s="150"/>
      <c r="E17" s="224" t="e">
        <f>E13/E12/20</f>
        <v>#DIV/0!</v>
      </c>
      <c r="F17" s="225"/>
      <c r="G17" s="85"/>
      <c r="H17" s="53"/>
      <c r="I17" s="170" t="s">
        <v>17</v>
      </c>
      <c r="J17" s="170"/>
      <c r="K17" s="195">
        <f>SUM('1:6'!J24)</f>
        <v>0</v>
      </c>
      <c r="L17" s="19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2:22" s="1" customFormat="1" ht="15.75" x14ac:dyDescent="0.25">
      <c r="B18" s="170" t="s">
        <v>26</v>
      </c>
      <c r="C18" s="170"/>
      <c r="D18" s="170"/>
      <c r="E18" s="226">
        <f>K17</f>
        <v>0</v>
      </c>
      <c r="F18" s="226"/>
      <c r="G18" s="85"/>
      <c r="H18" s="85"/>
      <c r="I18" s="170" t="s">
        <v>25</v>
      </c>
      <c r="J18" s="170"/>
      <c r="K18" s="226">
        <f>SUM(K12:L17)</f>
        <v>0</v>
      </c>
      <c r="L18" s="226"/>
      <c r="M18" s="125"/>
      <c r="N18" s="125"/>
      <c r="O18" s="125"/>
      <c r="P18" s="125"/>
      <c r="Q18" s="125"/>
      <c r="R18" s="125"/>
      <c r="S18" s="125"/>
      <c r="T18" s="125"/>
      <c r="U18" s="125"/>
      <c r="V18" s="125"/>
    </row>
    <row r="19" spans="2:22" s="1" customFormat="1" ht="15" customHeight="1" x14ac:dyDescent="0.25">
      <c r="B19" s="157"/>
      <c r="C19" s="157"/>
      <c r="D19" s="157"/>
      <c r="E19" s="157"/>
      <c r="F19" s="85"/>
      <c r="G19" s="85"/>
      <c r="H19" s="85"/>
      <c r="I19" s="85"/>
      <c r="J19" s="85"/>
      <c r="K19" s="85"/>
      <c r="L19" s="85"/>
      <c r="M19" s="125"/>
      <c r="N19" s="125"/>
      <c r="O19" s="125"/>
      <c r="P19" s="125"/>
      <c r="Q19" s="125"/>
      <c r="R19" s="125"/>
      <c r="S19" s="125"/>
      <c r="T19" s="125"/>
      <c r="U19" s="125"/>
      <c r="V19" s="125"/>
    </row>
    <row r="20" spans="2:22" s="1" customFormat="1" ht="18.75" customHeight="1" x14ac:dyDescent="0.2">
      <c r="B20" s="187" t="s">
        <v>38</v>
      </c>
      <c r="C20" s="187"/>
      <c r="D20" s="187"/>
      <c r="E20" s="52">
        <f>'1'!F9</f>
        <v>0</v>
      </c>
      <c r="F20" s="52"/>
      <c r="G20" s="52"/>
      <c r="H20" s="52"/>
      <c r="I20" s="156" t="s">
        <v>130</v>
      </c>
      <c r="J20" s="156"/>
      <c r="K20" s="181">
        <f>'القائمة الرئيسية'!H8</f>
        <v>0</v>
      </c>
      <c r="L20" s="181"/>
      <c r="M20" s="125"/>
      <c r="N20" s="125"/>
      <c r="O20" s="125"/>
      <c r="P20" s="125"/>
      <c r="Q20" s="125"/>
      <c r="R20" s="125"/>
      <c r="S20" s="125"/>
      <c r="T20" s="125"/>
      <c r="U20" s="125"/>
      <c r="V20" s="125"/>
    </row>
    <row r="21" spans="2:22" s="1" customFormat="1" ht="9" customHeight="1" x14ac:dyDescent="0.25">
      <c r="B21" s="207"/>
      <c r="C21" s="207"/>
      <c r="D21" s="207"/>
      <c r="E21" s="207"/>
      <c r="F21" s="172"/>
      <c r="G21" s="172"/>
      <c r="H21" s="54"/>
      <c r="I21" s="85"/>
      <c r="J21" s="85"/>
      <c r="K21" s="85"/>
      <c r="L21" s="85"/>
      <c r="M21" s="125"/>
      <c r="N21" s="125"/>
      <c r="O21" s="125"/>
      <c r="P21" s="125"/>
      <c r="Q21" s="125"/>
      <c r="R21" s="125"/>
      <c r="S21" s="125"/>
      <c r="T21" s="125"/>
      <c r="U21" s="125"/>
      <c r="V21" s="125"/>
    </row>
    <row r="22" spans="2:22" s="1" customFormat="1" ht="15" customHeight="1" x14ac:dyDescent="0.25">
      <c r="B22" s="194" t="s">
        <v>12</v>
      </c>
      <c r="C22" s="194"/>
      <c r="D22" s="194"/>
      <c r="E22" s="194"/>
      <c r="F22" s="194"/>
      <c r="G22" s="86"/>
      <c r="H22" s="87"/>
      <c r="I22" s="194" t="s">
        <v>10</v>
      </c>
      <c r="J22" s="194"/>
      <c r="K22" s="194"/>
      <c r="L22" s="194"/>
      <c r="M22" s="125"/>
      <c r="N22" s="125"/>
      <c r="O22" s="125"/>
      <c r="P22" s="125"/>
      <c r="Q22" s="125"/>
      <c r="R22" s="125"/>
      <c r="S22" s="125"/>
      <c r="T22" s="125"/>
      <c r="U22" s="125"/>
      <c r="V22" s="125"/>
    </row>
    <row r="23" spans="2:22" s="1" customFormat="1" ht="15" customHeight="1" x14ac:dyDescent="0.25">
      <c r="B23" s="194" t="s">
        <v>27</v>
      </c>
      <c r="C23" s="194"/>
      <c r="D23" s="194"/>
      <c r="E23" s="227">
        <f>SUM('1:6'!J28)</f>
        <v>0</v>
      </c>
      <c r="F23" s="228"/>
      <c r="G23" s="86"/>
      <c r="H23" s="87"/>
      <c r="I23" s="194" t="s">
        <v>8</v>
      </c>
      <c r="J23" s="194"/>
      <c r="K23" s="197">
        <f>SUM('1:6'!J36)</f>
        <v>0</v>
      </c>
      <c r="L23" s="197"/>
      <c r="M23" s="125"/>
      <c r="N23" s="125"/>
      <c r="O23" s="125"/>
      <c r="P23" s="125"/>
      <c r="Q23" s="125"/>
      <c r="R23" s="125"/>
      <c r="S23" s="125"/>
      <c r="T23" s="125"/>
      <c r="U23" s="125"/>
      <c r="V23" s="125"/>
    </row>
    <row r="24" spans="2:22" s="1" customFormat="1" ht="15" customHeight="1" x14ac:dyDescent="0.25">
      <c r="B24" s="194" t="s">
        <v>7</v>
      </c>
      <c r="C24" s="194"/>
      <c r="D24" s="194"/>
      <c r="E24" s="227">
        <f>SUM('1:6'!J29)</f>
        <v>0</v>
      </c>
      <c r="F24" s="228"/>
      <c r="G24" s="86"/>
      <c r="H24" s="87"/>
      <c r="I24" s="194" t="s">
        <v>13</v>
      </c>
      <c r="J24" s="194"/>
      <c r="K24" s="197">
        <f>SUM('1:6'!J37)</f>
        <v>0</v>
      </c>
      <c r="L24" s="197"/>
      <c r="M24" s="125"/>
      <c r="N24" s="125"/>
      <c r="O24" s="125"/>
      <c r="P24" s="125"/>
      <c r="Q24" s="125"/>
      <c r="R24" s="125"/>
      <c r="S24" s="125"/>
      <c r="T24" s="125"/>
      <c r="U24" s="125"/>
      <c r="V24" s="125"/>
    </row>
    <row r="25" spans="2:22" s="1" customFormat="1" ht="15" customHeight="1" x14ac:dyDescent="0.25">
      <c r="B25" s="194" t="s">
        <v>2</v>
      </c>
      <c r="C25" s="194"/>
      <c r="D25" s="194"/>
      <c r="E25" s="197">
        <f>MAX('1:6'!F10:F49)</f>
        <v>0</v>
      </c>
      <c r="F25" s="197"/>
      <c r="G25" s="86"/>
      <c r="H25" s="87"/>
      <c r="I25" s="194" t="s">
        <v>129</v>
      </c>
      <c r="J25" s="194"/>
      <c r="K25" s="211">
        <f>SUM('1:6'!J38)</f>
        <v>0</v>
      </c>
      <c r="L25" s="211"/>
      <c r="M25" s="125"/>
      <c r="N25" s="125"/>
      <c r="O25" s="125"/>
      <c r="P25" s="125"/>
      <c r="Q25" s="125"/>
      <c r="R25" s="125"/>
      <c r="S25" s="125"/>
      <c r="T25" s="125"/>
      <c r="U25" s="125"/>
      <c r="V25" s="125"/>
    </row>
    <row r="26" spans="2:22" s="1" customFormat="1" ht="15" customHeight="1" x14ac:dyDescent="0.25">
      <c r="B26" s="194" t="s">
        <v>3</v>
      </c>
      <c r="C26" s="194"/>
      <c r="D26" s="194"/>
      <c r="E26" s="197">
        <f>MIN('1:6'!F10:F49)</f>
        <v>0</v>
      </c>
      <c r="F26" s="197"/>
      <c r="G26" s="84"/>
      <c r="H26" s="88"/>
      <c r="I26" s="194" t="s">
        <v>22</v>
      </c>
      <c r="J26" s="194"/>
      <c r="K26" s="197">
        <f>SUM('1:6'!J39)</f>
        <v>0</v>
      </c>
      <c r="L26" s="197"/>
      <c r="M26" s="125"/>
      <c r="N26" s="125"/>
      <c r="O26" s="125"/>
      <c r="P26" s="125"/>
      <c r="Q26" s="125"/>
      <c r="R26" s="125"/>
      <c r="S26" s="125"/>
      <c r="T26" s="125"/>
      <c r="U26" s="125"/>
      <c r="V26" s="125"/>
    </row>
    <row r="27" spans="2:22" s="1" customFormat="1" ht="15" customHeight="1" x14ac:dyDescent="0.25">
      <c r="B27" s="194" t="s">
        <v>4</v>
      </c>
      <c r="C27" s="194"/>
      <c r="D27" s="194"/>
      <c r="E27" s="229" t="e">
        <f>AVERAGE('1:6'!F10:F49)</f>
        <v>#DIV/0!</v>
      </c>
      <c r="F27" s="229"/>
      <c r="G27" s="85"/>
      <c r="H27" s="85"/>
      <c r="I27" s="194" t="s">
        <v>9</v>
      </c>
      <c r="J27" s="194"/>
      <c r="K27" s="197">
        <f>SUM('1:6'!J40)</f>
        <v>0</v>
      </c>
      <c r="L27" s="197"/>
      <c r="M27" s="125"/>
      <c r="N27" s="125"/>
      <c r="O27" s="125"/>
      <c r="P27" s="125"/>
      <c r="Q27" s="125"/>
      <c r="R27" s="125"/>
      <c r="S27" s="125"/>
      <c r="T27" s="125"/>
      <c r="U27" s="125"/>
      <c r="V27" s="125"/>
    </row>
    <row r="28" spans="2:22" s="1" customFormat="1" ht="15" customHeight="1" x14ac:dyDescent="0.25">
      <c r="B28" s="216" t="s">
        <v>11</v>
      </c>
      <c r="C28" s="217"/>
      <c r="D28" s="218"/>
      <c r="E28" s="219" t="e">
        <f>E24/E23/20</f>
        <v>#DIV/0!</v>
      </c>
      <c r="F28" s="220"/>
      <c r="G28" s="85"/>
      <c r="H28" s="85"/>
      <c r="I28" s="194" t="s">
        <v>17</v>
      </c>
      <c r="J28" s="194"/>
      <c r="K28" s="197">
        <f>SUM('1:6'!J41)</f>
        <v>0</v>
      </c>
      <c r="L28" s="197"/>
      <c r="M28" s="125"/>
      <c r="N28" s="125"/>
      <c r="O28" s="125"/>
      <c r="P28" s="125"/>
      <c r="Q28" s="125"/>
      <c r="R28" s="125"/>
      <c r="S28" s="125"/>
      <c r="T28" s="125"/>
      <c r="U28" s="125"/>
      <c r="V28" s="125"/>
    </row>
    <row r="29" spans="2:22" s="1" customFormat="1" ht="15" customHeight="1" x14ac:dyDescent="0.25">
      <c r="B29" s="194" t="s">
        <v>26</v>
      </c>
      <c r="C29" s="194"/>
      <c r="D29" s="194"/>
      <c r="E29" s="210">
        <f>K28</f>
        <v>0</v>
      </c>
      <c r="F29" s="210"/>
      <c r="G29" s="85"/>
      <c r="H29" s="85"/>
      <c r="I29" s="194" t="s">
        <v>25</v>
      </c>
      <c r="J29" s="194"/>
      <c r="K29" s="210">
        <f>SUM(K23:L28)</f>
        <v>0</v>
      </c>
      <c r="L29" s="210"/>
      <c r="M29" s="125"/>
      <c r="N29" s="125"/>
      <c r="O29" s="125"/>
      <c r="P29" s="125"/>
      <c r="Q29" s="125"/>
      <c r="R29" s="125"/>
      <c r="S29" s="125"/>
      <c r="T29" s="125"/>
      <c r="U29" s="125"/>
      <c r="V29" s="125"/>
    </row>
    <row r="30" spans="2:22" s="1" customFormat="1" ht="15" customHeight="1" x14ac:dyDescent="0.25">
      <c r="B30" s="172"/>
      <c r="C30" s="172"/>
      <c r="D30" s="89"/>
      <c r="E30" s="85"/>
      <c r="F30" s="85"/>
      <c r="G30" s="85"/>
      <c r="H30" s="85"/>
      <c r="I30" s="85"/>
      <c r="J30" s="85"/>
      <c r="K30" s="85"/>
      <c r="L30" s="85"/>
      <c r="M30" s="125"/>
      <c r="N30" s="125"/>
      <c r="O30" s="125"/>
      <c r="P30" s="125"/>
      <c r="Q30" s="125"/>
      <c r="R30" s="125"/>
      <c r="S30" s="125"/>
      <c r="T30" s="125"/>
      <c r="U30" s="125"/>
      <c r="V30" s="125"/>
    </row>
    <row r="31" spans="2:22" s="8" customFormat="1" ht="18.75" customHeight="1" x14ac:dyDescent="0.2">
      <c r="B31" s="156" t="s">
        <v>131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63"/>
      <c r="N31" s="63"/>
      <c r="O31" s="63"/>
      <c r="P31" s="63"/>
      <c r="Q31" s="63"/>
      <c r="R31" s="63"/>
      <c r="S31" s="63"/>
      <c r="T31" s="63"/>
      <c r="U31" s="63"/>
      <c r="V31" s="63"/>
    </row>
    <row r="32" spans="2:22" s="1" customFormat="1" ht="8.25" customHeight="1" x14ac:dyDescent="0.25">
      <c r="B32" s="62"/>
      <c r="C32" s="62"/>
      <c r="D32" s="62"/>
      <c r="E32" s="62"/>
      <c r="F32" s="72"/>
      <c r="G32" s="72"/>
      <c r="H32" s="72"/>
      <c r="I32" s="72"/>
      <c r="J32" s="72"/>
      <c r="K32" s="72"/>
      <c r="L32" s="72"/>
      <c r="M32" s="125"/>
      <c r="N32" s="125"/>
      <c r="O32" s="125"/>
      <c r="P32" s="125"/>
      <c r="Q32" s="125"/>
      <c r="R32" s="125"/>
      <c r="S32" s="125"/>
      <c r="T32" s="125"/>
      <c r="U32" s="125"/>
      <c r="V32" s="125"/>
    </row>
    <row r="33" spans="2:22" s="1" customFormat="1" ht="18.75" customHeight="1" thickBot="1" x14ac:dyDescent="0.25">
      <c r="B33" s="202" t="s">
        <v>28</v>
      </c>
      <c r="C33" s="203"/>
      <c r="D33" s="190" t="s">
        <v>39</v>
      </c>
      <c r="E33" s="191"/>
      <c r="F33" s="192">
        <f>'1'!D9</f>
        <v>0</v>
      </c>
      <c r="G33" s="193"/>
      <c r="H33" s="183" t="s">
        <v>39</v>
      </c>
      <c r="I33" s="184"/>
      <c r="J33" s="185">
        <f>'1'!F9</f>
        <v>0</v>
      </c>
      <c r="K33" s="186"/>
      <c r="L33" s="90" t="s">
        <v>32</v>
      </c>
      <c r="M33" s="125"/>
      <c r="N33" s="125"/>
      <c r="O33" s="125"/>
      <c r="P33" s="125"/>
      <c r="Q33" s="125"/>
      <c r="R33" s="125"/>
      <c r="S33" s="125"/>
      <c r="T33" s="125"/>
      <c r="U33" s="125"/>
      <c r="V33" s="125"/>
    </row>
    <row r="34" spans="2:22" s="1" customFormat="1" ht="15" thickTop="1" x14ac:dyDescent="0.2">
      <c r="B34" s="204"/>
      <c r="C34" s="205"/>
      <c r="D34" s="115" t="s">
        <v>29</v>
      </c>
      <c r="E34" s="116" t="s">
        <v>7</v>
      </c>
      <c r="F34" s="114" t="s">
        <v>4</v>
      </c>
      <c r="G34" s="114" t="s">
        <v>31</v>
      </c>
      <c r="H34" s="115" t="s">
        <v>29</v>
      </c>
      <c r="I34" s="116" t="s">
        <v>7</v>
      </c>
      <c r="J34" s="114" t="s">
        <v>4</v>
      </c>
      <c r="K34" s="116" t="s">
        <v>30</v>
      </c>
      <c r="L34" s="113" t="s">
        <v>33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5"/>
    </row>
    <row r="35" spans="2:22" s="1" customFormat="1" ht="15" customHeight="1" x14ac:dyDescent="0.2">
      <c r="B35" s="200" t="str">
        <f>'القائمة الرئيسية'!E9&amp;1</f>
        <v>1</v>
      </c>
      <c r="C35" s="201"/>
      <c r="D35" s="93">
        <f>'1'!J11</f>
        <v>0</v>
      </c>
      <c r="E35" s="94">
        <f>'1'!J12</f>
        <v>0</v>
      </c>
      <c r="F35" s="95" t="e">
        <f>'1'!J15</f>
        <v>#DIV/0!</v>
      </c>
      <c r="G35" s="96" t="e">
        <f>'1'!J16</f>
        <v>#DIV/0!</v>
      </c>
      <c r="H35" s="97">
        <f>'1'!J28</f>
        <v>0</v>
      </c>
      <c r="I35" s="93">
        <f>'1'!J29</f>
        <v>0</v>
      </c>
      <c r="J35" s="94" t="e">
        <f>'1'!J32</f>
        <v>#DIV/0!</v>
      </c>
      <c r="K35" s="96" t="e">
        <f>'1'!J33</f>
        <v>#DIV/0!</v>
      </c>
      <c r="L35" s="98" t="e">
        <f t="shared" ref="L35:L40" si="0">K35-G35</f>
        <v>#DIV/0!</v>
      </c>
      <c r="M35" s="125"/>
      <c r="N35" s="125"/>
      <c r="O35" s="125"/>
      <c r="P35" s="125"/>
      <c r="Q35" s="125"/>
      <c r="R35" s="125"/>
      <c r="S35" s="125"/>
      <c r="T35" s="125"/>
      <c r="U35" s="125"/>
      <c r="V35" s="125"/>
    </row>
    <row r="36" spans="2:22" s="1" customFormat="1" ht="15" customHeight="1" x14ac:dyDescent="0.2">
      <c r="B36" s="188" t="str">
        <f>'القائمة الرئيسية'!E9&amp;2</f>
        <v>2</v>
      </c>
      <c r="C36" s="189"/>
      <c r="D36" s="99">
        <f>'2'!J11</f>
        <v>0</v>
      </c>
      <c r="E36" s="92">
        <f>'2'!J12</f>
        <v>0</v>
      </c>
      <c r="F36" s="100" t="e">
        <f>'2'!J15</f>
        <v>#DIV/0!</v>
      </c>
      <c r="G36" s="101" t="e">
        <f>'2'!J16</f>
        <v>#DIV/0!</v>
      </c>
      <c r="H36" s="102">
        <f>'2'!J28</f>
        <v>0</v>
      </c>
      <c r="I36" s="91">
        <f>'2'!J29</f>
        <v>0</v>
      </c>
      <c r="J36" s="92" t="e">
        <f>'2'!J32</f>
        <v>#DIV/0!</v>
      </c>
      <c r="K36" s="101" t="e">
        <f>'2'!J33</f>
        <v>#DIV/0!</v>
      </c>
      <c r="L36" s="103" t="e">
        <f t="shared" si="0"/>
        <v>#DIV/0!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</row>
    <row r="37" spans="2:22" s="1" customFormat="1" ht="15" customHeight="1" x14ac:dyDescent="0.2">
      <c r="B37" s="188" t="str">
        <f>'القائمة الرئيسية'!E9&amp;3</f>
        <v>3</v>
      </c>
      <c r="C37" s="189"/>
      <c r="D37" s="99">
        <f>'3'!J11</f>
        <v>0</v>
      </c>
      <c r="E37" s="92">
        <f>'3'!J12</f>
        <v>0</v>
      </c>
      <c r="F37" s="100" t="e">
        <f>'3'!J15</f>
        <v>#DIV/0!</v>
      </c>
      <c r="G37" s="104" t="e">
        <f>'3'!J16</f>
        <v>#DIV/0!</v>
      </c>
      <c r="H37" s="102">
        <f>'3'!J28</f>
        <v>0</v>
      </c>
      <c r="I37" s="91">
        <f>'3'!J29</f>
        <v>0</v>
      </c>
      <c r="J37" s="105" t="e">
        <f>'3'!J32</f>
        <v>#DIV/0!</v>
      </c>
      <c r="K37" s="101" t="e">
        <f>'3'!J33</f>
        <v>#DIV/0!</v>
      </c>
      <c r="L37" s="103" t="e">
        <f t="shared" si="0"/>
        <v>#DIV/0!</v>
      </c>
      <c r="M37" s="125"/>
      <c r="N37" s="125"/>
      <c r="O37" s="125"/>
      <c r="P37" s="125"/>
      <c r="Q37" s="125"/>
      <c r="R37" s="125"/>
      <c r="S37" s="125"/>
      <c r="T37" s="125"/>
      <c r="U37" s="125"/>
      <c r="V37" s="125"/>
    </row>
    <row r="38" spans="2:22" s="1" customFormat="1" ht="15" customHeight="1" x14ac:dyDescent="0.2">
      <c r="B38" s="188" t="str">
        <f>'القائمة الرئيسية'!E9&amp;4</f>
        <v>4</v>
      </c>
      <c r="C38" s="189"/>
      <c r="D38" s="99">
        <f>'4'!J11</f>
        <v>0</v>
      </c>
      <c r="E38" s="92">
        <f>'4'!J12</f>
        <v>0</v>
      </c>
      <c r="F38" s="100" t="e">
        <f>'4'!J15</f>
        <v>#DIV/0!</v>
      </c>
      <c r="G38" s="101" t="e">
        <f>'4'!J16</f>
        <v>#DIV/0!</v>
      </c>
      <c r="H38" s="102">
        <f>'4'!J28</f>
        <v>0</v>
      </c>
      <c r="I38" s="91">
        <f>'4'!J29</f>
        <v>0</v>
      </c>
      <c r="J38" s="92" t="e">
        <f>'4'!J32</f>
        <v>#DIV/0!</v>
      </c>
      <c r="K38" s="101" t="e">
        <f>'4'!J33</f>
        <v>#DIV/0!</v>
      </c>
      <c r="L38" s="103" t="e">
        <f t="shared" si="0"/>
        <v>#DIV/0!</v>
      </c>
      <c r="M38" s="125"/>
      <c r="N38" s="125"/>
      <c r="O38" s="125"/>
      <c r="P38" s="125"/>
      <c r="Q38" s="125"/>
      <c r="R38" s="125"/>
      <c r="S38" s="125"/>
      <c r="T38" s="125"/>
      <c r="U38" s="125"/>
      <c r="V38" s="125"/>
    </row>
    <row r="39" spans="2:22" s="1" customFormat="1" ht="15" customHeight="1" x14ac:dyDescent="0.2">
      <c r="B39" s="188" t="str">
        <f>'القائمة الرئيسية'!E9&amp;5</f>
        <v>5</v>
      </c>
      <c r="C39" s="189"/>
      <c r="D39" s="99">
        <f>'5'!J11</f>
        <v>0</v>
      </c>
      <c r="E39" s="92">
        <f>'5'!J12</f>
        <v>0</v>
      </c>
      <c r="F39" s="100" t="e">
        <f>'5'!J15</f>
        <v>#DIV/0!</v>
      </c>
      <c r="G39" s="101" t="e">
        <f>'5'!J16</f>
        <v>#DIV/0!</v>
      </c>
      <c r="H39" s="102">
        <f>'5'!J28</f>
        <v>0</v>
      </c>
      <c r="I39" s="91">
        <f>'5'!J29</f>
        <v>0</v>
      </c>
      <c r="J39" s="105" t="e">
        <f>'5'!J32</f>
        <v>#DIV/0!</v>
      </c>
      <c r="K39" s="101" t="e">
        <f>'5'!J33</f>
        <v>#DIV/0!</v>
      </c>
      <c r="L39" s="103" t="e">
        <f t="shared" si="0"/>
        <v>#DIV/0!</v>
      </c>
      <c r="M39" s="125"/>
      <c r="N39" s="125"/>
      <c r="O39" s="125"/>
      <c r="P39" s="125"/>
      <c r="Q39" s="125"/>
      <c r="R39" s="125"/>
      <c r="S39" s="125"/>
      <c r="T39" s="125"/>
      <c r="U39" s="125"/>
      <c r="V39" s="125"/>
    </row>
    <row r="40" spans="2:22" s="1" customFormat="1" ht="15" customHeight="1" x14ac:dyDescent="0.2">
      <c r="B40" s="198" t="str">
        <f>'القائمة الرئيسية'!E9&amp;6</f>
        <v>6</v>
      </c>
      <c r="C40" s="199"/>
      <c r="D40" s="106">
        <f>'6'!J11</f>
        <v>0</v>
      </c>
      <c r="E40" s="107">
        <f>'6'!J12</f>
        <v>0</v>
      </c>
      <c r="F40" s="108" t="e">
        <f>'6'!J15</f>
        <v>#DIV/0!</v>
      </c>
      <c r="G40" s="109" t="e">
        <f>'6'!J16</f>
        <v>#DIV/0!</v>
      </c>
      <c r="H40" s="110">
        <f>'6'!J28</f>
        <v>0</v>
      </c>
      <c r="I40" s="111">
        <f>'6'!J29</f>
        <v>0</v>
      </c>
      <c r="J40" s="107" t="e">
        <f>'6'!J32</f>
        <v>#DIV/0!</v>
      </c>
      <c r="K40" s="109" t="e">
        <f>'6'!J33</f>
        <v>#DIV/0!</v>
      </c>
      <c r="L40" s="112" t="e">
        <f t="shared" si="0"/>
        <v>#DIV/0!</v>
      </c>
      <c r="M40" s="125"/>
      <c r="N40" s="125"/>
      <c r="O40" s="125"/>
      <c r="P40" s="125"/>
      <c r="Q40" s="125"/>
      <c r="R40" s="125"/>
      <c r="S40" s="125"/>
      <c r="T40" s="125"/>
      <c r="U40" s="125"/>
      <c r="V40" s="125"/>
    </row>
    <row r="41" spans="2:22" s="1" customFormat="1" ht="15" customHeight="1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25"/>
      <c r="N41" s="125"/>
      <c r="O41" s="125"/>
      <c r="P41" s="125"/>
      <c r="Q41" s="125"/>
      <c r="R41" s="125"/>
      <c r="S41" s="125"/>
      <c r="T41" s="125"/>
      <c r="U41" s="125"/>
      <c r="V41" s="125"/>
    </row>
    <row r="42" spans="2:22" s="1" customFormat="1" ht="14.25" customHeight="1" x14ac:dyDescent="0.2">
      <c r="B42" s="14"/>
      <c r="C42" s="15"/>
      <c r="D42" s="16"/>
      <c r="E42" s="16"/>
      <c r="F42" s="16"/>
      <c r="G42" s="16"/>
      <c r="H42" s="16"/>
      <c r="I42" s="16"/>
      <c r="J42" s="16"/>
      <c r="K42" s="17"/>
      <c r="L42" s="17"/>
      <c r="M42" s="125"/>
      <c r="N42" s="125"/>
      <c r="O42" s="125"/>
      <c r="P42" s="125"/>
      <c r="Q42" s="125"/>
      <c r="R42" s="125"/>
      <c r="S42" s="125"/>
      <c r="T42" s="125"/>
      <c r="U42" s="125"/>
      <c r="V42" s="125"/>
    </row>
    <row r="43" spans="2:22" s="1" customFormat="1" ht="10.5" customHeight="1" x14ac:dyDescent="0.2">
      <c r="B43" s="14"/>
      <c r="C43" s="15"/>
      <c r="D43" s="14"/>
      <c r="E43" s="16"/>
      <c r="F43" s="16"/>
      <c r="G43" s="16"/>
      <c r="H43" s="16"/>
      <c r="I43" s="16"/>
      <c r="J43" s="16"/>
      <c r="K43" s="17"/>
      <c r="L43" s="17"/>
      <c r="M43" s="125"/>
      <c r="N43" s="125"/>
      <c r="O43" s="125"/>
      <c r="P43" s="125"/>
      <c r="Q43" s="125"/>
      <c r="R43" s="125"/>
      <c r="S43" s="125"/>
      <c r="T43" s="125"/>
      <c r="U43" s="125"/>
      <c r="V43" s="125"/>
    </row>
    <row r="44" spans="2:22" s="1" customFormat="1" ht="9" customHeight="1" x14ac:dyDescent="0.2">
      <c r="B44" s="14"/>
      <c r="C44" s="15"/>
      <c r="D44" s="14"/>
      <c r="E44" s="17"/>
      <c r="F44" s="17"/>
      <c r="G44" s="17"/>
      <c r="H44" s="17"/>
      <c r="I44" s="17"/>
      <c r="J44" s="17"/>
      <c r="K44" s="17"/>
      <c r="L44" s="17"/>
      <c r="M44" s="125"/>
      <c r="N44" s="125"/>
      <c r="O44" s="125"/>
      <c r="P44" s="125"/>
      <c r="Q44" s="125"/>
      <c r="R44" s="125"/>
      <c r="S44" s="125"/>
      <c r="T44" s="125"/>
      <c r="U44" s="125"/>
      <c r="V44" s="125"/>
    </row>
    <row r="45" spans="2:22" s="1" customFormat="1" ht="16.5" customHeight="1" x14ac:dyDescent="0.2">
      <c r="B45" s="18"/>
      <c r="C45" s="18"/>
      <c r="D45" s="18"/>
      <c r="E45" s="215"/>
      <c r="F45" s="215"/>
      <c r="G45" s="215"/>
      <c r="H45" s="215"/>
      <c r="I45" s="215"/>
      <c r="J45" s="215"/>
      <c r="K45" s="17"/>
      <c r="L45" s="17"/>
      <c r="M45" s="125"/>
      <c r="N45" s="125"/>
      <c r="O45" s="125"/>
      <c r="P45" s="125"/>
      <c r="Q45" s="125"/>
      <c r="R45" s="125"/>
      <c r="S45" s="125"/>
      <c r="T45" s="125"/>
      <c r="U45" s="125"/>
      <c r="V45" s="125"/>
    </row>
    <row r="46" spans="2:22" s="1" customFormat="1" ht="15" customHeight="1" x14ac:dyDescent="0.2">
      <c r="B46" s="17"/>
      <c r="C46" s="17"/>
      <c r="D46" s="19"/>
      <c r="E46" s="20"/>
      <c r="F46" s="21"/>
      <c r="G46" s="20"/>
      <c r="H46" s="21"/>
      <c r="I46" s="20"/>
      <c r="J46" s="21"/>
      <c r="K46" s="17"/>
      <c r="L46" s="17"/>
      <c r="M46" s="125"/>
      <c r="N46" s="125"/>
      <c r="O46" s="125"/>
      <c r="P46" s="125"/>
      <c r="Q46" s="125"/>
      <c r="R46" s="125"/>
      <c r="S46" s="125"/>
      <c r="T46" s="125"/>
      <c r="U46" s="125"/>
      <c r="V46" s="125"/>
    </row>
    <row r="47" spans="2:22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26"/>
      <c r="N47" s="126"/>
      <c r="O47" s="126"/>
      <c r="P47" s="126"/>
      <c r="Q47" s="126"/>
      <c r="R47" s="126"/>
      <c r="S47" s="126"/>
      <c r="T47" s="126"/>
      <c r="U47" s="126"/>
      <c r="V47" s="126"/>
    </row>
    <row r="48" spans="2:22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26"/>
      <c r="N48" s="126"/>
      <c r="O48" s="126"/>
      <c r="P48" s="126"/>
      <c r="Q48" s="126"/>
      <c r="R48" s="126"/>
      <c r="S48" s="126"/>
      <c r="T48" s="126"/>
      <c r="U48" s="126"/>
      <c r="V48" s="126"/>
    </row>
    <row r="49" spans="2:22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2:22" ht="15.75" x14ac:dyDescent="0.25">
      <c r="B50" s="213" t="s">
        <v>23</v>
      </c>
      <c r="C50" s="213"/>
      <c r="D50" s="213"/>
      <c r="E50" s="213"/>
      <c r="F50" s="213"/>
      <c r="G50" s="117"/>
      <c r="H50" s="118"/>
      <c r="I50" s="214" t="s">
        <v>37</v>
      </c>
      <c r="J50" s="214"/>
      <c r="K50" s="214"/>
      <c r="L50" s="214"/>
      <c r="M50" s="126"/>
      <c r="N50" s="126"/>
      <c r="O50" s="126"/>
      <c r="P50" s="126"/>
      <c r="Q50" s="126"/>
      <c r="R50" s="126"/>
      <c r="S50" s="126"/>
      <c r="T50" s="126"/>
      <c r="U50" s="126"/>
      <c r="V50" s="126"/>
    </row>
    <row r="51" spans="2:22" ht="15.75" x14ac:dyDescent="0.25">
      <c r="B51" s="157" t="str">
        <f>'القائمة الرئيسية'!H12</f>
        <v>أ. سفيان عيد الصاعدي</v>
      </c>
      <c r="C51" s="157"/>
      <c r="D51" s="157"/>
      <c r="E51" s="157"/>
      <c r="F51" s="157"/>
      <c r="G51" s="53"/>
      <c r="H51" s="84"/>
      <c r="I51" s="172" t="str">
        <f>'القائمة الرئيسية'!H13</f>
        <v>أ. حمزة يوسف عفيفي</v>
      </c>
      <c r="J51" s="172"/>
      <c r="K51" s="172"/>
      <c r="L51" s="172"/>
      <c r="M51" s="126"/>
      <c r="N51" s="126"/>
      <c r="O51" s="126"/>
      <c r="P51" s="126"/>
      <c r="Q51" s="126"/>
      <c r="R51" s="126"/>
      <c r="S51" s="126"/>
      <c r="T51" s="126"/>
      <c r="U51" s="126"/>
      <c r="V51" s="126"/>
    </row>
  </sheetData>
  <sheetProtection algorithmName="SHA-512" hashValue="ALbPOoQt+7F1YFUe7CeZgH626GjBTA2YkNVT1jak22ypJPldgvgX9wPAZejxxs41q/3Wi92gYPWxAtgHAgoq7A==" saltValue="1MLDE4imU6dfDcPUZKXn9g==" spinCount="100000" sheet="1" formatCells="0" formatColumns="0" formatRows="0" insertColumns="0" insertRows="0" deleteColumns="0" deleteRows="0" selectLockedCells="1" sort="0" autoFilter="0" pivotTables="0"/>
  <mergeCells count="101">
    <mergeCell ref="D1:E1"/>
    <mergeCell ref="B6:D6"/>
    <mergeCell ref="I18:J18"/>
    <mergeCell ref="F21:G21"/>
    <mergeCell ref="F1:I1"/>
    <mergeCell ref="F2:I2"/>
    <mergeCell ref="B19:E19"/>
    <mergeCell ref="E17:F17"/>
    <mergeCell ref="K18:L18"/>
    <mergeCell ref="E18:F18"/>
    <mergeCell ref="B18:D18"/>
    <mergeCell ref="I12:J12"/>
    <mergeCell ref="I13:J13"/>
    <mergeCell ref="I14:J14"/>
    <mergeCell ref="F3:I3"/>
    <mergeCell ref="F4:I4"/>
    <mergeCell ref="F5:I5"/>
    <mergeCell ref="B50:F50"/>
    <mergeCell ref="B51:F51"/>
    <mergeCell ref="I51:L51"/>
    <mergeCell ref="I50:L50"/>
    <mergeCell ref="I45:J45"/>
    <mergeCell ref="G45:H45"/>
    <mergeCell ref="E45:F45"/>
    <mergeCell ref="B28:D28"/>
    <mergeCell ref="E28:F28"/>
    <mergeCell ref="B29:D29"/>
    <mergeCell ref="E29:F29"/>
    <mergeCell ref="K17:L17"/>
    <mergeCell ref="I17:J17"/>
    <mergeCell ref="B24:D24"/>
    <mergeCell ref="E24:F24"/>
    <mergeCell ref="B30:C30"/>
    <mergeCell ref="B22:F22"/>
    <mergeCell ref="B23:D23"/>
    <mergeCell ref="E23:F23"/>
    <mergeCell ref="B25:D25"/>
    <mergeCell ref="E25:F25"/>
    <mergeCell ref="B39:C39"/>
    <mergeCell ref="B40:C40"/>
    <mergeCell ref="B35:C35"/>
    <mergeCell ref="B36:C36"/>
    <mergeCell ref="B33:C34"/>
    <mergeCell ref="B37:C37"/>
    <mergeCell ref="B17:D17"/>
    <mergeCell ref="I22:L22"/>
    <mergeCell ref="I23:J23"/>
    <mergeCell ref="K23:L23"/>
    <mergeCell ref="B21:E21"/>
    <mergeCell ref="B20:D20"/>
    <mergeCell ref="I29:J29"/>
    <mergeCell ref="K29:L29"/>
    <mergeCell ref="I24:J24"/>
    <mergeCell ref="K24:L24"/>
    <mergeCell ref="I25:J25"/>
    <mergeCell ref="K25:L25"/>
    <mergeCell ref="I26:J26"/>
    <mergeCell ref="K26:L26"/>
    <mergeCell ref="I27:J27"/>
    <mergeCell ref="K27:L27"/>
    <mergeCell ref="E26:F26"/>
    <mergeCell ref="B27:D27"/>
    <mergeCell ref="H33:I33"/>
    <mergeCell ref="J33:K33"/>
    <mergeCell ref="B9:D9"/>
    <mergeCell ref="B38:C38"/>
    <mergeCell ref="D33:E33"/>
    <mergeCell ref="F33:G33"/>
    <mergeCell ref="I11:L11"/>
    <mergeCell ref="E14:F14"/>
    <mergeCell ref="E15:F15"/>
    <mergeCell ref="E16:F16"/>
    <mergeCell ref="B14:D14"/>
    <mergeCell ref="I28:J28"/>
    <mergeCell ref="K28:L28"/>
    <mergeCell ref="B15:D15"/>
    <mergeCell ref="B16:D16"/>
    <mergeCell ref="K13:L13"/>
    <mergeCell ref="K14:L14"/>
    <mergeCell ref="K15:L15"/>
    <mergeCell ref="K16:L16"/>
    <mergeCell ref="B11:F11"/>
    <mergeCell ref="E12:F12"/>
    <mergeCell ref="B12:D12"/>
    <mergeCell ref="E13:F13"/>
    <mergeCell ref="B13:D13"/>
    <mergeCell ref="I9:J9"/>
    <mergeCell ref="K9:L9"/>
    <mergeCell ref="I20:J20"/>
    <mergeCell ref="K20:L20"/>
    <mergeCell ref="B31:L31"/>
    <mergeCell ref="B8:E8"/>
    <mergeCell ref="J8:L8"/>
    <mergeCell ref="B7:H7"/>
    <mergeCell ref="I7:J7"/>
    <mergeCell ref="K7:L7"/>
    <mergeCell ref="I15:J15"/>
    <mergeCell ref="I16:J16"/>
    <mergeCell ref="K12:L12"/>
    <mergeCell ref="E27:F27"/>
    <mergeCell ref="B26:D26"/>
  </mergeCells>
  <conditionalFormatting sqref="E46:J4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{515204AA-50B6-4A4A-B112-4DFB1B44B672}</x14:id>
        </ext>
      </extLst>
    </cfRule>
  </conditionalFormatting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5204AA-50B6-4A4A-B112-4DFB1B44B6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E46:J46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x b t V p 8 r d c G k A A A A 9 g A A A B I A H A B D b 2 5 m a W c v U G F j a 2 F n Z S 5 4 b W w g o h g A K K A U A A A A A A A A A A A A A A A A A A A A A A A A A A A A h Y 9 L C s I w A E S v U r J v f g W V k q a I W w t C Q d y G N L b B N p U k N b 2 b C 4 / k F a x o 1 Z 3 L m X k D M / f r j e V j 1 0 Y X Z Z 3 u T Q Y I x C B S R v a V N n U G B n + M V y D n b C f k S d Q q m m D j 0 t H p D D T e n 1 O E Q g g w J L C 3 N a I Y E 3 Q o t q V s V C d i b Z w X R i r w a V X / W 4 C z / W s M p 5 C Q J U w W F G K G Z p M V 2 n w B O u 1 9 p j 8 m 2 w y t H 6 z i w s b l m q F Z M v T + w B 9 Q S w M E F A A C A A g A V x b t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c W 7 V Y o i k e 4 D g A A A B E A A A A T A B w A R m 9 y b X V s Y X M v U 2 V j d G l v b j E u b S C i G A A o o B Q A A A A A A A A A A A A A A A A A A A A A A A A A A A A r T k 0 u y c z P U w i G 0 I b W A F B L A Q I t A B Q A A g A I A F c W 7 V a f K 3 X B p A A A A P Y A A A A S A A A A A A A A A A A A A A A A A A A A A A B D b 2 5 m a W c v U G F j a 2 F n Z S 5 4 b W x Q S w E C L Q A U A A I A C A B X F u 1 W D 8 r p q 6 Q A A A D p A A A A E w A A A A A A A A A A A A A A A A D w A A A A W 0 N v b n R l b n R f V H l w Z X N d L n h t b F B L A Q I t A B Q A A g A I A F c W 7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C O 1 Y 9 j 9 5 Q a 6 H K 1 d N n p a p A A A A A A I A A A A A A B B m A A A A A Q A A I A A A A A q r P 2 i w O i v s C g Q g W I 5 S g Q d I h U l R z G s b h z C 6 0 q 5 C n c 3 O A A A A A A 6 A A A A A A g A A I A A A A H N I l X b K 7 Y 5 H V 3 U f t X g 9 U X p C o Z Z C 5 G k V W m J z x q f t P P 2 H U A A A A K M h A T a x K q M h V W p E z w V G 6 s q V V I h X V D C h 2 H o h g 9 S E v 7 E Y r T m Q Q u D n T S N x k 7 B J 3 b l 7 m T o X z B t B i x z F I 9 e z d b U a y g w i 4 O 1 P P p U g n 4 b W u W P N S 2 b 3 Q A A A A F 6 i M F z O z B f T L g Q q n 4 B Z o V a 7 h x X v / u D U u 5 b r G 0 S N e 6 4 E w B q 5 / O p v a G w l d Y l B 2 W z V 3 Z f p r 6 M G 9 h s h / d e L C C a K n o o = < / D a t a M a s h u p > 
</file>

<file path=customXml/itemProps1.xml><?xml version="1.0" encoding="utf-8"?>
<ds:datastoreItem xmlns:ds="http://schemas.openxmlformats.org/officeDocument/2006/customXml" ds:itemID="{6B95050C-EBD7-4B46-9C11-73B215D663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القائمة الرئيسية</vt:lpstr>
      <vt:lpstr>1</vt:lpstr>
      <vt:lpstr>2</vt:lpstr>
      <vt:lpstr>3</vt:lpstr>
      <vt:lpstr>4</vt:lpstr>
      <vt:lpstr>5</vt:lpstr>
      <vt:lpstr>6</vt:lpstr>
      <vt:lpstr>التحليل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سفيان الصاعدي</cp:lastModifiedBy>
  <cp:lastPrinted>2024-05-07T15:03:30Z</cp:lastPrinted>
  <dcterms:created xsi:type="dcterms:W3CDTF">2022-04-16T18:14:38Z</dcterms:created>
  <dcterms:modified xsi:type="dcterms:W3CDTF">2024-05-07T19:44:05Z</dcterms:modified>
</cp:coreProperties>
</file>