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cc\Desktop\التقويم الدراسي 1446\"/>
    </mc:Choice>
  </mc:AlternateContent>
  <bookViews>
    <workbookView showSheetTabs="0" xWindow="0" yWindow="0" windowWidth="20490" windowHeight="7665"/>
  </bookViews>
  <sheets>
    <sheet name="ب" sheetId="1" r:id="rId1"/>
    <sheet name="إجازات" sheetId="27" r:id="rId2"/>
    <sheet name="تقويم 6" sheetId="26" r:id="rId3"/>
    <sheet name="ت1" sheetId="25" r:id="rId4"/>
    <sheet name="عداد" sheetId="23" r:id="rId5"/>
    <sheet name="ورقة1" sheetId="24" r:id="rId6"/>
    <sheet name="ش" sheetId="21" r:id="rId7"/>
    <sheet name="ش2" sheetId="22" r:id="rId8"/>
    <sheet name="تقويم5" sheetId="20" r:id="rId9"/>
    <sheet name="توزيع" sheetId="18" r:id="rId10"/>
    <sheet name="وزاري" sheetId="15" r:id="rId11"/>
    <sheet name="مفصل22" sheetId="19" r:id="rId12"/>
    <sheet name="مفصل 11" sheetId="5" r:id="rId13"/>
    <sheet name="تقويم 4" sheetId="17" r:id="rId14"/>
    <sheet name="تقويم 3" sheetId="10" r:id="rId15"/>
    <sheet name="تقويم عرضي" sheetId="13" r:id="rId16"/>
    <sheet name="اساسي" sheetId="12" r:id="rId17"/>
    <sheet name="اساس1" sheetId="14" r:id="rId18"/>
    <sheet name="1446" sheetId="2" r:id="rId19"/>
    <sheet name="سنوي" sheetId="6" r:id="rId20"/>
    <sheet name="مناسبات" sheetId="7" r:id="rId21"/>
    <sheet name="المفصل" sheetId="8" r:id="rId22"/>
    <sheet name="تقويم 1" sheetId="9" r:id="rId23"/>
    <sheet name="مسرد هجري" sheetId="11" r:id="rId24"/>
    <sheet name="ورقة5" sheetId="16" r:id="rId25"/>
    <sheet name="اساس" sheetId="3" state="hidden" r:id="rId26"/>
    <sheet name="الرواتب" sheetId="4" state="hidden" r:id="rId27"/>
  </sheets>
  <externalReferences>
    <externalReference r:id="rId28"/>
    <externalReference r:id="rId29"/>
  </externalReferences>
  <definedNames>
    <definedName name="_xlnm._FilterDatabase" localSheetId="18" hidden="1">'1446'!$G$10:$H$216</definedName>
    <definedName name="_xlnm._FilterDatabase" localSheetId="25" hidden="1">اساس!$M$3:$Q$53</definedName>
    <definedName name="_xlnm._FilterDatabase" localSheetId="26" hidden="1">الرواتب!$A$2:$B$16</definedName>
    <definedName name="_xlnm._FilterDatabase" localSheetId="4" hidden="1">عداد!$B$6:$G$33</definedName>
    <definedName name="_xlnm._FilterDatabase" localSheetId="23" hidden="1">'مسرد هجري'!$B$2:$C$357</definedName>
    <definedName name="_xlnm.Print_Area" localSheetId="18">'1446'!$B$9:$F$543</definedName>
    <definedName name="_xlnm.Print_Area" localSheetId="1">إجازات!$A$11:$M$40</definedName>
    <definedName name="_xlnm.Print_Area" localSheetId="17">اساس1!$A$2:$E$37</definedName>
    <definedName name="_xlnm.Print_Area" localSheetId="16">اساسي!$A$1:$F$33</definedName>
    <definedName name="_xlnm.Print_Area" localSheetId="21">المفصل!$B$2:$AQ$52</definedName>
    <definedName name="_xlnm.Print_Area" localSheetId="3">ت1!$A$1:$AL$29</definedName>
    <definedName name="_xlnm.Print_Area" localSheetId="22">'تقويم 1'!$B$1:$AI$92</definedName>
    <definedName name="_xlnm.Print_Area" localSheetId="14">'تقويم 3'!$B$2:$K$149</definedName>
    <definedName name="_xlnm.Print_Area" localSheetId="13">'تقويم 4'!$A$1:$AJ$32</definedName>
    <definedName name="_xlnm.Print_Area" localSheetId="2">'تقويم 6'!$A$1:$L$148</definedName>
    <definedName name="_xlnm.Print_Area" localSheetId="15">'تقويم عرضي'!$A$2:$Q$109</definedName>
    <definedName name="_xlnm.Print_Area" localSheetId="8">تقويم5!$A$1:$AJ$39</definedName>
    <definedName name="_xlnm.Print_Area" localSheetId="9">توزيع!$A$1:$M$159</definedName>
    <definedName name="_xlnm.Print_Area" localSheetId="19">سنوي!$A$1:$Y$31</definedName>
    <definedName name="_xlnm.Print_Area" localSheetId="6">ش!$A$1:$AA$69</definedName>
    <definedName name="_xlnm.Print_Area" localSheetId="4">عداد!$A$1:$H$47</definedName>
    <definedName name="_xlnm.Print_Area" localSheetId="12">'مفصل 11'!$A$1:$M$142</definedName>
    <definedName name="_xlnm.Print_Area" localSheetId="11">مفصل22!$A$1:$K$101</definedName>
    <definedName name="_xlnm.Print_Area" localSheetId="20">مناسبات!$A$1:$G$138</definedName>
    <definedName name="_xlnm.Print_Area" localSheetId="10">وزاري!$A$1:$H$50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27" l="1"/>
  <c r="L20" i="27" s="1"/>
  <c r="J41" i="27"/>
  <c r="K41" i="27"/>
  <c r="P41" i="27"/>
  <c r="J42" i="27"/>
  <c r="J54" i="27" s="1"/>
  <c r="K42" i="27"/>
  <c r="P42" i="27"/>
  <c r="J43" i="27"/>
  <c r="K43" i="27"/>
  <c r="K54" i="27" s="1"/>
  <c r="P43" i="27"/>
  <c r="K44" i="27"/>
  <c r="P44" i="27"/>
  <c r="J45" i="27"/>
  <c r="K45" i="27"/>
  <c r="P45" i="27"/>
  <c r="J46" i="27"/>
  <c r="K46" i="27"/>
  <c r="P46" i="27"/>
  <c r="J47" i="27"/>
  <c r="K47" i="27"/>
  <c r="P47" i="27"/>
  <c r="K48" i="27"/>
  <c r="P48" i="27"/>
  <c r="J49" i="27"/>
  <c r="K49" i="27"/>
  <c r="P49" i="27"/>
  <c r="J50" i="27"/>
  <c r="K50" i="27"/>
  <c r="P50" i="27"/>
  <c r="J51" i="27"/>
  <c r="K51" i="27"/>
  <c r="P51" i="27"/>
  <c r="J52" i="27"/>
  <c r="K52" i="27"/>
  <c r="P52" i="27"/>
  <c r="J53" i="27"/>
  <c r="K53" i="27"/>
  <c r="P53" i="27"/>
  <c r="P54" i="27"/>
  <c r="P55" i="27"/>
  <c r="H15" i="27"/>
  <c r="L15" i="27"/>
  <c r="H16" i="27"/>
  <c r="L16" i="27"/>
  <c r="H17" i="27"/>
  <c r="L17" i="27"/>
  <c r="H18" i="27"/>
  <c r="L18" i="27"/>
  <c r="H19" i="27"/>
  <c r="L19" i="27"/>
  <c r="C20" i="27"/>
  <c r="G20" i="27"/>
  <c r="H20" i="27" s="1"/>
  <c r="I20" i="27" s="1"/>
  <c r="C21" i="27"/>
  <c r="G21" i="27"/>
  <c r="H21" i="27"/>
  <c r="I21" i="27" s="1"/>
  <c r="C22" i="27"/>
  <c r="G22" i="27"/>
  <c r="C23" i="27"/>
  <c r="G23" i="27"/>
  <c r="C24" i="27"/>
  <c r="G24" i="27"/>
  <c r="H24" i="27" s="1"/>
  <c r="I24" i="27" s="1"/>
  <c r="C25" i="27"/>
  <c r="G25" i="27"/>
  <c r="H25" i="27"/>
  <c r="I25" i="27"/>
  <c r="C26" i="27"/>
  <c r="G26" i="27"/>
  <c r="H26" i="27"/>
  <c r="I26" i="27"/>
  <c r="C27" i="27"/>
  <c r="G27" i="27"/>
  <c r="H27" i="27"/>
  <c r="I27" i="27" s="1"/>
  <c r="C28" i="27"/>
  <c r="G28" i="27"/>
  <c r="H28" i="27" s="1"/>
  <c r="I28" i="27" s="1"/>
  <c r="C29" i="27"/>
  <c r="G29" i="27"/>
  <c r="H29" i="27"/>
  <c r="I29" i="27" s="1"/>
  <c r="C30" i="27"/>
  <c r="G30" i="27"/>
  <c r="C31" i="27"/>
  <c r="G31" i="27"/>
  <c r="C32" i="27"/>
  <c r="G32" i="27"/>
  <c r="H32" i="27" s="1"/>
  <c r="I32" i="27" s="1"/>
  <c r="O37" i="27"/>
  <c r="P40" i="27"/>
  <c r="P56" i="27"/>
  <c r="P57" i="27"/>
  <c r="P58" i="27"/>
  <c r="P59" i="27"/>
  <c r="P60" i="27"/>
  <c r="P61" i="27"/>
  <c r="P62" i="27"/>
  <c r="P63" i="27"/>
  <c r="P64" i="27"/>
  <c r="P65" i="27"/>
  <c r="P66" i="27"/>
  <c r="P67" i="27"/>
  <c r="P68" i="27"/>
  <c r="P69" i="27"/>
  <c r="P70" i="27"/>
  <c r="P71" i="27"/>
  <c r="P72" i="27"/>
  <c r="P73" i="27"/>
  <c r="P74" i="27"/>
  <c r="P75" i="27"/>
  <c r="P76" i="27"/>
  <c r="P77" i="27"/>
  <c r="P78" i="27"/>
  <c r="P79" i="27"/>
  <c r="P80" i="27"/>
  <c r="P81" i="27"/>
  <c r="P82" i="27"/>
  <c r="P83" i="27"/>
  <c r="P84" i="27"/>
  <c r="P85" i="27"/>
  <c r="P86" i="27"/>
  <c r="P87" i="27"/>
  <c r="P88" i="27"/>
  <c r="P89" i="27"/>
  <c r="P90" i="27"/>
  <c r="P91" i="27"/>
  <c r="P92" i="27"/>
  <c r="P93" i="27"/>
  <c r="P94" i="27"/>
  <c r="P95" i="27"/>
  <c r="P96" i="27"/>
  <c r="P97" i="27"/>
  <c r="L32" i="27" l="1"/>
  <c r="L31" i="27"/>
  <c r="L26" i="27"/>
  <c r="L24" i="27"/>
  <c r="L30" i="27"/>
  <c r="L27" i="27"/>
  <c r="L28" i="27"/>
  <c r="L23" i="27"/>
  <c r="L22" i="27"/>
  <c r="L29" i="27"/>
  <c r="L25" i="27"/>
  <c r="L21" i="27"/>
  <c r="P37" i="27"/>
  <c r="K33" i="27"/>
  <c r="J33" i="27"/>
  <c r="H31" i="27"/>
  <c r="I31" i="27" s="1"/>
  <c r="H30" i="27"/>
  <c r="I30" i="27" s="1"/>
  <c r="H23" i="27"/>
  <c r="H22" i="27"/>
  <c r="I22" i="27" s="1"/>
  <c r="I23" i="27" s="1"/>
  <c r="I131" i="26" l="1"/>
  <c r="I130" i="26"/>
  <c r="I129" i="26"/>
  <c r="I128" i="26"/>
  <c r="I127" i="26"/>
  <c r="I126" i="26"/>
  <c r="I125" i="26"/>
  <c r="I123" i="26"/>
  <c r="J123" i="26" s="1"/>
  <c r="K118" i="26"/>
  <c r="H118" i="26"/>
  <c r="I118" i="26" s="1"/>
  <c r="J118" i="26" s="1"/>
  <c r="D119" i="26" s="1"/>
  <c r="E119" i="26" s="1"/>
  <c r="F119" i="26" s="1"/>
  <c r="G119" i="26" s="1"/>
  <c r="H119" i="26" s="1"/>
  <c r="I119" i="26" s="1"/>
  <c r="J119" i="26" s="1"/>
  <c r="D120" i="26" s="1"/>
  <c r="E120" i="26" s="1"/>
  <c r="F120" i="26" s="1"/>
  <c r="G120" i="26" s="1"/>
  <c r="H120" i="26" s="1"/>
  <c r="I120" i="26" s="1"/>
  <c r="J120" i="26" s="1"/>
  <c r="D121" i="26" s="1"/>
  <c r="K113" i="26"/>
  <c r="G113" i="26"/>
  <c r="H113" i="26" s="1"/>
  <c r="I113" i="26" s="1"/>
  <c r="J113" i="26" s="1"/>
  <c r="D114" i="26" s="1"/>
  <c r="E114" i="26" s="1"/>
  <c r="F114" i="26" s="1"/>
  <c r="G114" i="26" s="1"/>
  <c r="H114" i="26" s="1"/>
  <c r="I114" i="26" s="1"/>
  <c r="J114" i="26" s="1"/>
  <c r="D115" i="26" s="1"/>
  <c r="E115" i="26" s="1"/>
  <c r="F115" i="26" s="1"/>
  <c r="G115" i="26" s="1"/>
  <c r="H115" i="26" s="1"/>
  <c r="I115" i="26" s="1"/>
  <c r="J115" i="26" s="1"/>
  <c r="D116" i="26" s="1"/>
  <c r="E116" i="26" s="1"/>
  <c r="F116" i="26" s="1"/>
  <c r="G116" i="26" s="1"/>
  <c r="H116" i="26" s="1"/>
  <c r="I116" i="26" s="1"/>
  <c r="J116" i="26" s="1"/>
  <c r="D117" i="26" s="1"/>
  <c r="E117" i="26" s="1"/>
  <c r="F117" i="26" s="1"/>
  <c r="K108" i="26"/>
  <c r="E108" i="26"/>
  <c r="F108" i="26" s="1"/>
  <c r="K104" i="26"/>
  <c r="E104" i="26"/>
  <c r="F104" i="26" s="1"/>
  <c r="G104" i="26" s="1"/>
  <c r="H104" i="26" s="1"/>
  <c r="I104" i="26" s="1"/>
  <c r="J104" i="26" s="1"/>
  <c r="D105" i="26" s="1"/>
  <c r="E105" i="26" s="1"/>
  <c r="F105" i="26" s="1"/>
  <c r="G105" i="26" s="1"/>
  <c r="H105" i="26" s="1"/>
  <c r="I105" i="26" s="1"/>
  <c r="J105" i="26" s="1"/>
  <c r="D106" i="26" s="1"/>
  <c r="E106" i="26" s="1"/>
  <c r="F106" i="26" s="1"/>
  <c r="G106" i="26" s="1"/>
  <c r="H106" i="26" s="1"/>
  <c r="I106" i="26" s="1"/>
  <c r="J106" i="26" s="1"/>
  <c r="D107" i="26" s="1"/>
  <c r="E107" i="26" s="1"/>
  <c r="F107" i="26" s="1"/>
  <c r="G107" i="26" s="1"/>
  <c r="H107" i="26" s="1"/>
  <c r="I107" i="26" s="1"/>
  <c r="J107" i="26" s="1"/>
  <c r="I76" i="26"/>
  <c r="I75" i="26"/>
  <c r="I74" i="26"/>
  <c r="I73" i="26"/>
  <c r="I72" i="26"/>
  <c r="E67" i="26"/>
  <c r="F67" i="26" s="1"/>
  <c r="G67" i="26" s="1"/>
  <c r="H67" i="26" s="1"/>
  <c r="I67" i="26" s="1"/>
  <c r="J67" i="26" s="1"/>
  <c r="D68" i="26" s="1"/>
  <c r="E68" i="26" s="1"/>
  <c r="F68" i="26" s="1"/>
  <c r="G68" i="26" s="1"/>
  <c r="H68" i="26" s="1"/>
  <c r="I68" i="26" s="1"/>
  <c r="J68" i="26" s="1"/>
  <c r="D69" i="26" s="1"/>
  <c r="E69" i="26" s="1"/>
  <c r="F69" i="26" s="1"/>
  <c r="G69" i="26" s="1"/>
  <c r="H69" i="26" s="1"/>
  <c r="I69" i="26" s="1"/>
  <c r="J69" i="26" s="1"/>
  <c r="D70" i="26" s="1"/>
  <c r="E70" i="26" s="1"/>
  <c r="F70" i="26" s="1"/>
  <c r="G70" i="26" s="1"/>
  <c r="H70" i="26" s="1"/>
  <c r="I70" i="26" s="1"/>
  <c r="D67" i="26"/>
  <c r="J66" i="26"/>
  <c r="K61" i="26"/>
  <c r="I61" i="26"/>
  <c r="J61" i="26" s="1"/>
  <c r="D62" i="26" s="1"/>
  <c r="E62" i="26" s="1"/>
  <c r="F62" i="26" s="1"/>
  <c r="G62" i="26" s="1"/>
  <c r="H62" i="26" s="1"/>
  <c r="I62" i="26" s="1"/>
  <c r="J62" i="26" s="1"/>
  <c r="D63" i="26" s="1"/>
  <c r="E63" i="26" s="1"/>
  <c r="F63" i="26" s="1"/>
  <c r="G63" i="26" s="1"/>
  <c r="H63" i="26" s="1"/>
  <c r="I63" i="26" s="1"/>
  <c r="J63" i="26" s="1"/>
  <c r="D64" i="26" s="1"/>
  <c r="E64" i="26" s="1"/>
  <c r="F64" i="26" s="1"/>
  <c r="G64" i="26" s="1"/>
  <c r="H64" i="26" s="1"/>
  <c r="I64" i="26" s="1"/>
  <c r="J64" i="26" s="1"/>
  <c r="D65" i="26" s="1"/>
  <c r="E65" i="26" s="1"/>
  <c r="F65" i="26" s="1"/>
  <c r="G65" i="26" s="1"/>
  <c r="H65" i="26" s="1"/>
  <c r="H61" i="26"/>
  <c r="K56" i="26"/>
  <c r="F56" i="26"/>
  <c r="K53" i="26"/>
  <c r="E53" i="26"/>
  <c r="I24" i="26"/>
  <c r="I23" i="26"/>
  <c r="I22" i="26"/>
  <c r="I21" i="26"/>
  <c r="I20" i="26"/>
  <c r="E18" i="26"/>
  <c r="F18" i="26" s="1"/>
  <c r="G18" i="26" s="1"/>
  <c r="H18" i="26" s="1"/>
  <c r="I18" i="26" s="1"/>
  <c r="J18" i="26" s="1"/>
  <c r="E14" i="26"/>
  <c r="F14" i="26" s="1"/>
  <c r="G14" i="26" s="1"/>
  <c r="H14" i="26" s="1"/>
  <c r="I14" i="26" s="1"/>
  <c r="J14" i="26" s="1"/>
  <c r="D15" i="26" s="1"/>
  <c r="E15" i="26" s="1"/>
  <c r="F15" i="26" s="1"/>
  <c r="G15" i="26" s="1"/>
  <c r="H15" i="26" s="1"/>
  <c r="I15" i="26" s="1"/>
  <c r="J15" i="26" s="1"/>
  <c r="D16" i="26" s="1"/>
  <c r="E16" i="26" s="1"/>
  <c r="F16" i="26" s="1"/>
  <c r="G16" i="26" s="1"/>
  <c r="H16" i="26" s="1"/>
  <c r="I16" i="26" s="1"/>
  <c r="J16" i="26" s="1"/>
  <c r="D17" i="26" s="1"/>
  <c r="E17" i="26" s="1"/>
  <c r="F17" i="26" s="1"/>
  <c r="G17" i="26" s="1"/>
  <c r="H17" i="26" s="1"/>
  <c r="I17" i="26" s="1"/>
  <c r="J17" i="26" s="1"/>
  <c r="K13" i="26"/>
  <c r="J13" i="26"/>
  <c r="D14" i="26" s="1"/>
  <c r="K8" i="26"/>
  <c r="H8" i="26"/>
  <c r="K5" i="26"/>
  <c r="E5" i="26"/>
  <c r="L27" i="25"/>
  <c r="M27" i="25" s="1"/>
  <c r="N27" i="25" s="1"/>
  <c r="O27" i="25" s="1"/>
  <c r="P27" i="25" s="1"/>
  <c r="Q27" i="25" s="1"/>
  <c r="R27" i="25" s="1"/>
  <c r="S27" i="25" s="1"/>
  <c r="T27" i="25" s="1"/>
  <c r="U27" i="25" s="1"/>
  <c r="V27" i="25" s="1"/>
  <c r="W27" i="25" s="1"/>
  <c r="X27" i="25" s="1"/>
  <c r="Y27" i="25" s="1"/>
  <c r="Z27" i="25" s="1"/>
  <c r="AA27" i="25" s="1"/>
  <c r="AB27" i="25" s="1"/>
  <c r="AC27" i="25" s="1"/>
  <c r="AD27" i="25" s="1"/>
  <c r="AE27" i="25" s="1"/>
  <c r="AF27" i="25" s="1"/>
  <c r="AG27" i="25" s="1"/>
  <c r="AH27" i="25" s="1"/>
  <c r="AI27" i="25" s="1"/>
  <c r="K27" i="25"/>
  <c r="G27" i="25"/>
  <c r="H27" i="25" s="1"/>
  <c r="I27" i="25" s="1"/>
  <c r="G26" i="25"/>
  <c r="H26" i="25" s="1"/>
  <c r="I26" i="25" s="1"/>
  <c r="J26" i="25" s="1"/>
  <c r="K26" i="25" s="1"/>
  <c r="L26" i="25" s="1"/>
  <c r="M26" i="25" s="1"/>
  <c r="N26" i="25" s="1"/>
  <c r="O26" i="25" s="1"/>
  <c r="P26" i="25" s="1"/>
  <c r="Q26" i="25" s="1"/>
  <c r="R26" i="25" s="1"/>
  <c r="S26" i="25" s="1"/>
  <c r="T26" i="25" s="1"/>
  <c r="U26" i="25" s="1"/>
  <c r="V26" i="25" s="1"/>
  <c r="W26" i="25" s="1"/>
  <c r="X26" i="25" s="1"/>
  <c r="Y26" i="25" s="1"/>
  <c r="Z26" i="25" s="1"/>
  <c r="AA26" i="25" s="1"/>
  <c r="AB26" i="25" s="1"/>
  <c r="AC26" i="25" s="1"/>
  <c r="AD26" i="25" s="1"/>
  <c r="AE26" i="25" s="1"/>
  <c r="AF26" i="25" s="1"/>
  <c r="AG26" i="25" s="1"/>
  <c r="AH26" i="25" s="1"/>
  <c r="F26" i="25"/>
  <c r="H25" i="25"/>
  <c r="I25" i="25" s="1"/>
  <c r="J25" i="25" s="1"/>
  <c r="K25" i="25" s="1"/>
  <c r="L25" i="25" s="1"/>
  <c r="M25" i="25" s="1"/>
  <c r="N25" i="25" s="1"/>
  <c r="O25" i="25" s="1"/>
  <c r="P25" i="25" s="1"/>
  <c r="Q25" i="25" s="1"/>
  <c r="R25" i="25" s="1"/>
  <c r="S25" i="25" s="1"/>
  <c r="T25" i="25" s="1"/>
  <c r="U25" i="25" s="1"/>
  <c r="V25" i="25" s="1"/>
  <c r="W25" i="25" s="1"/>
  <c r="X25" i="25" s="1"/>
  <c r="Y25" i="25" s="1"/>
  <c r="Z25" i="25" s="1"/>
  <c r="AA25" i="25" s="1"/>
  <c r="AB25" i="25" s="1"/>
  <c r="AC25" i="25" s="1"/>
  <c r="AD25" i="25" s="1"/>
  <c r="AE25" i="25" s="1"/>
  <c r="AF25" i="25" s="1"/>
  <c r="AG25" i="25" s="1"/>
  <c r="F25" i="25"/>
  <c r="F24" i="25"/>
  <c r="G24" i="25" s="1"/>
  <c r="H24" i="25" s="1"/>
  <c r="I24" i="25" s="1"/>
  <c r="J24" i="25" s="1"/>
  <c r="K24" i="25" s="1"/>
  <c r="L24" i="25" s="1"/>
  <c r="M24" i="25" s="1"/>
  <c r="N24" i="25" s="1"/>
  <c r="O24" i="25" s="1"/>
  <c r="P24" i="25" s="1"/>
  <c r="Q24" i="25" s="1"/>
  <c r="R24" i="25" s="1"/>
  <c r="S24" i="25" s="1"/>
  <c r="T24" i="25" s="1"/>
  <c r="U24" i="25" s="1"/>
  <c r="V24" i="25" s="1"/>
  <c r="W24" i="25" s="1"/>
  <c r="X24" i="25" s="1"/>
  <c r="Y24" i="25" s="1"/>
  <c r="Z24" i="25" s="1"/>
  <c r="AA24" i="25" s="1"/>
  <c r="AB24" i="25" s="1"/>
  <c r="AC24" i="25" s="1"/>
  <c r="AD24" i="25" s="1"/>
  <c r="AE24" i="25" s="1"/>
  <c r="AF24" i="25" s="1"/>
  <c r="AG24" i="25" s="1"/>
  <c r="E24" i="25"/>
  <c r="F23" i="25"/>
  <c r="G23" i="25" s="1"/>
  <c r="H23" i="25" s="1"/>
  <c r="I23" i="25" s="1"/>
  <c r="J23" i="25" s="1"/>
  <c r="K23" i="25" s="1"/>
  <c r="L23" i="25" s="1"/>
  <c r="M23" i="25" s="1"/>
  <c r="N23" i="25" s="1"/>
  <c r="O23" i="25" s="1"/>
  <c r="P23" i="25" s="1"/>
  <c r="Q23" i="25" s="1"/>
  <c r="R23" i="25" s="1"/>
  <c r="S23" i="25" s="1"/>
  <c r="T23" i="25" s="1"/>
  <c r="U23" i="25" s="1"/>
  <c r="V23" i="25" s="1"/>
  <c r="W23" i="25" s="1"/>
  <c r="X23" i="25" s="1"/>
  <c r="Y23" i="25" s="1"/>
  <c r="Z23" i="25" s="1"/>
  <c r="AA23" i="25" s="1"/>
  <c r="AB23" i="25" s="1"/>
  <c r="AC23" i="25" s="1"/>
  <c r="AD23" i="25" s="1"/>
  <c r="AE23" i="25" s="1"/>
  <c r="AF23" i="25" s="1"/>
  <c r="D23" i="25"/>
  <c r="I22" i="25"/>
  <c r="J22" i="25" s="1"/>
  <c r="K22" i="25" s="1"/>
  <c r="L22" i="25" s="1"/>
  <c r="M22" i="25" s="1"/>
  <c r="N22" i="25" s="1"/>
  <c r="O22" i="25" s="1"/>
  <c r="P22" i="25" s="1"/>
  <c r="Q22" i="25" s="1"/>
  <c r="R22" i="25" s="1"/>
  <c r="S22" i="25" s="1"/>
  <c r="T22" i="25" s="1"/>
  <c r="U22" i="25" s="1"/>
  <c r="V22" i="25" s="1"/>
  <c r="W22" i="25" s="1"/>
  <c r="X22" i="25" s="1"/>
  <c r="Y22" i="25" s="1"/>
  <c r="Z22" i="25" s="1"/>
  <c r="AA22" i="25" s="1"/>
  <c r="AB22" i="25" s="1"/>
  <c r="AC22" i="25" s="1"/>
  <c r="AD22" i="25" s="1"/>
  <c r="AE22" i="25" s="1"/>
  <c r="AF22" i="25" s="1"/>
  <c r="E22" i="25"/>
  <c r="F22" i="25" s="1"/>
  <c r="G22" i="25" s="1"/>
  <c r="H22" i="25" s="1"/>
  <c r="D22" i="25"/>
  <c r="O21" i="25"/>
  <c r="P21" i="25" s="1"/>
  <c r="Q21" i="25" s="1"/>
  <c r="R21" i="25" s="1"/>
  <c r="S21" i="25" s="1"/>
  <c r="T21" i="25" s="1"/>
  <c r="U21" i="25" s="1"/>
  <c r="V21" i="25" s="1"/>
  <c r="W21" i="25" s="1"/>
  <c r="X21" i="25" s="1"/>
  <c r="Y21" i="25" s="1"/>
  <c r="Z21" i="25" s="1"/>
  <c r="AA21" i="25" s="1"/>
  <c r="AB21" i="25" s="1"/>
  <c r="AC21" i="25" s="1"/>
  <c r="AD21" i="25" s="1"/>
  <c r="AE21" i="25" s="1"/>
  <c r="AF21" i="25" s="1"/>
  <c r="AG21" i="25" s="1"/>
  <c r="AH21" i="25" s="1"/>
  <c r="AI21" i="25" s="1"/>
  <c r="AJ21" i="25" s="1"/>
  <c r="AK21" i="25" s="1"/>
  <c r="K21" i="25"/>
  <c r="L21" i="25" s="1"/>
  <c r="M21" i="25" s="1"/>
  <c r="N21" i="25" s="1"/>
  <c r="J21" i="25"/>
  <c r="O20" i="25"/>
  <c r="P20" i="25" s="1"/>
  <c r="Q20" i="25" s="1"/>
  <c r="R20" i="25" s="1"/>
  <c r="S20" i="25" s="1"/>
  <c r="T20" i="25" s="1"/>
  <c r="U20" i="25" s="1"/>
  <c r="V20" i="25" s="1"/>
  <c r="W20" i="25" s="1"/>
  <c r="X20" i="25" s="1"/>
  <c r="Y20" i="25" s="1"/>
  <c r="Z20" i="25" s="1"/>
  <c r="AA20" i="25" s="1"/>
  <c r="AB20" i="25" s="1"/>
  <c r="AC20" i="25" s="1"/>
  <c r="AD20" i="25" s="1"/>
  <c r="AE20" i="25" s="1"/>
  <c r="AF20" i="25" s="1"/>
  <c r="AG20" i="25" s="1"/>
  <c r="AH20" i="25" s="1"/>
  <c r="AI20" i="25" s="1"/>
  <c r="AJ20" i="25" s="1"/>
  <c r="AK20" i="25" s="1"/>
  <c r="I20" i="25"/>
  <c r="J20" i="25" s="1"/>
  <c r="K20" i="25" s="1"/>
  <c r="L20" i="25" s="1"/>
  <c r="M20" i="25" s="1"/>
  <c r="N20" i="25" s="1"/>
  <c r="S19" i="25"/>
  <c r="T19" i="25" s="1"/>
  <c r="U19" i="25" s="1"/>
  <c r="V19" i="25" s="1"/>
  <c r="W19" i="25" s="1"/>
  <c r="X19" i="25" s="1"/>
  <c r="Y19" i="25" s="1"/>
  <c r="Z19" i="25" s="1"/>
  <c r="AA19" i="25" s="1"/>
  <c r="AB19" i="25" s="1"/>
  <c r="AC19" i="25" s="1"/>
  <c r="AD19" i="25" s="1"/>
  <c r="AE19" i="25" s="1"/>
  <c r="AF19" i="25" s="1"/>
  <c r="AG19" i="25" s="1"/>
  <c r="AH19" i="25" s="1"/>
  <c r="AI19" i="25" s="1"/>
  <c r="AJ19" i="25" s="1"/>
  <c r="O19" i="25"/>
  <c r="P19" i="25" s="1"/>
  <c r="Q19" i="25" s="1"/>
  <c r="R19" i="25" s="1"/>
  <c r="K19" i="25"/>
  <c r="L19" i="25" s="1"/>
  <c r="M19" i="25" s="1"/>
  <c r="N19" i="25" s="1"/>
  <c r="J19" i="25"/>
  <c r="H18" i="25"/>
  <c r="I18" i="25" s="1"/>
  <c r="J18" i="25" s="1"/>
  <c r="K18" i="25" s="1"/>
  <c r="L18" i="25" s="1"/>
  <c r="M18" i="25" s="1"/>
  <c r="N18" i="25" s="1"/>
  <c r="O18" i="25" s="1"/>
  <c r="P18" i="25" s="1"/>
  <c r="Q18" i="25" s="1"/>
  <c r="R18" i="25" s="1"/>
  <c r="S18" i="25" s="1"/>
  <c r="T18" i="25" s="1"/>
  <c r="U18" i="25" s="1"/>
  <c r="V18" i="25" s="1"/>
  <c r="W18" i="25" s="1"/>
  <c r="X18" i="25" s="1"/>
  <c r="Y18" i="25" s="1"/>
  <c r="Z18" i="25" s="1"/>
  <c r="AA18" i="25" s="1"/>
  <c r="AB18" i="25" s="1"/>
  <c r="AC18" i="25" s="1"/>
  <c r="AD18" i="25" s="1"/>
  <c r="AE18" i="25" s="1"/>
  <c r="AF18" i="25" s="1"/>
  <c r="AG18" i="25" s="1"/>
  <c r="AH18" i="25" s="1"/>
  <c r="AI18" i="25" s="1"/>
  <c r="AJ18" i="25" s="1"/>
  <c r="N17" i="25"/>
  <c r="O17" i="25" s="1"/>
  <c r="P17" i="25" s="1"/>
  <c r="Q17" i="25" s="1"/>
  <c r="R17" i="25" s="1"/>
  <c r="S17" i="25" s="1"/>
  <c r="T17" i="25" s="1"/>
  <c r="U17" i="25" s="1"/>
  <c r="V17" i="25" s="1"/>
  <c r="W17" i="25" s="1"/>
  <c r="X17" i="25" s="1"/>
  <c r="Y17" i="25" s="1"/>
  <c r="Z17" i="25" s="1"/>
  <c r="AA17" i="25" s="1"/>
  <c r="AB17" i="25" s="1"/>
  <c r="AC17" i="25" s="1"/>
  <c r="AD17" i="25" s="1"/>
  <c r="AE17" i="25" s="1"/>
  <c r="AF17" i="25" s="1"/>
  <c r="AG17" i="25" s="1"/>
  <c r="AH17" i="25" s="1"/>
  <c r="AI17" i="25" s="1"/>
  <c r="F17" i="25"/>
  <c r="G17" i="25" s="1"/>
  <c r="H17" i="25" s="1"/>
  <c r="I17" i="25" s="1"/>
  <c r="J17" i="25" s="1"/>
  <c r="K17" i="25" s="1"/>
  <c r="L17" i="25" s="1"/>
  <c r="M17" i="25" s="1"/>
  <c r="F16" i="25"/>
  <c r="G16" i="25" s="1"/>
  <c r="H16" i="25" s="1"/>
  <c r="I16" i="25" s="1"/>
  <c r="J16" i="25" s="1"/>
  <c r="K16" i="25" s="1"/>
  <c r="L16" i="25" s="1"/>
  <c r="M16" i="25" s="1"/>
  <c r="N16" i="25" s="1"/>
  <c r="O16" i="25" s="1"/>
  <c r="P16" i="25" s="1"/>
  <c r="Q16" i="25" s="1"/>
  <c r="R16" i="25" s="1"/>
  <c r="S16" i="25" s="1"/>
  <c r="T16" i="25" s="1"/>
  <c r="U16" i="25" s="1"/>
  <c r="V16" i="25" s="1"/>
  <c r="W16" i="25" s="1"/>
  <c r="X16" i="25" s="1"/>
  <c r="Y16" i="25" s="1"/>
  <c r="Z16" i="25" s="1"/>
  <c r="AA16" i="25" s="1"/>
  <c r="AB16" i="25" s="1"/>
  <c r="AC16" i="25" s="1"/>
  <c r="AD16" i="25" s="1"/>
  <c r="AE16" i="25" s="1"/>
  <c r="AF16" i="25" s="1"/>
  <c r="AG16" i="25" s="1"/>
  <c r="AH16" i="25" s="1"/>
  <c r="AI16" i="25" s="1"/>
  <c r="E15" i="25"/>
  <c r="F15" i="25" s="1"/>
  <c r="G15" i="25" s="1"/>
  <c r="H15" i="25" s="1"/>
  <c r="I15" i="25" s="1"/>
  <c r="J15" i="25" s="1"/>
  <c r="K15" i="25" s="1"/>
  <c r="L15" i="25" s="1"/>
  <c r="M15" i="25" s="1"/>
  <c r="N15" i="25" s="1"/>
  <c r="O15" i="25" s="1"/>
  <c r="P15" i="25" s="1"/>
  <c r="Q15" i="25" s="1"/>
  <c r="R15" i="25" s="1"/>
  <c r="S15" i="25" s="1"/>
  <c r="T15" i="25" s="1"/>
  <c r="U15" i="25" s="1"/>
  <c r="V15" i="25" s="1"/>
  <c r="W15" i="25" s="1"/>
  <c r="X15" i="25" s="1"/>
  <c r="Y15" i="25" s="1"/>
  <c r="Z15" i="25" s="1"/>
  <c r="AA15" i="25" s="1"/>
  <c r="AB15" i="25" s="1"/>
  <c r="AC15" i="25" s="1"/>
  <c r="AD15" i="25" s="1"/>
  <c r="AE15" i="25" s="1"/>
  <c r="AF15" i="25" s="1"/>
  <c r="AG15" i="25" s="1"/>
  <c r="G14" i="25"/>
  <c r="H14" i="25" s="1"/>
  <c r="I14" i="25" s="1"/>
  <c r="J14" i="25" s="1"/>
  <c r="K14" i="25" s="1"/>
  <c r="L14" i="25" s="1"/>
  <c r="M14" i="25" s="1"/>
  <c r="N14" i="25" s="1"/>
  <c r="O14" i="25" s="1"/>
  <c r="P14" i="25" s="1"/>
  <c r="Q14" i="25" s="1"/>
  <c r="R14" i="25" s="1"/>
  <c r="S14" i="25" s="1"/>
  <c r="T14" i="25" s="1"/>
  <c r="U14" i="25" s="1"/>
  <c r="V14" i="25" s="1"/>
  <c r="W14" i="25" s="1"/>
  <c r="X14" i="25" s="1"/>
  <c r="Y14" i="25" s="1"/>
  <c r="Z14" i="25" s="1"/>
  <c r="AA14" i="25" s="1"/>
  <c r="AB14" i="25" s="1"/>
  <c r="AC14" i="25" s="1"/>
  <c r="AD14" i="25" s="1"/>
  <c r="AE14" i="25" s="1"/>
  <c r="AF14" i="25" s="1"/>
  <c r="AG14" i="25" s="1"/>
  <c r="F14" i="25"/>
  <c r="D14" i="25"/>
  <c r="E14" i="25" s="1"/>
  <c r="E13" i="25"/>
  <c r="F13" i="25" s="1"/>
  <c r="G13" i="25" s="1"/>
  <c r="H13" i="25" s="1"/>
  <c r="I13" i="25" s="1"/>
  <c r="J13" i="25" s="1"/>
  <c r="K13" i="25" s="1"/>
  <c r="L13" i="25" s="1"/>
  <c r="M13" i="25" s="1"/>
  <c r="N13" i="25" s="1"/>
  <c r="O13" i="25" s="1"/>
  <c r="P13" i="25" s="1"/>
  <c r="Q13" i="25" s="1"/>
  <c r="R13" i="25" s="1"/>
  <c r="S13" i="25" s="1"/>
  <c r="T13" i="25" s="1"/>
  <c r="U13" i="25" s="1"/>
  <c r="V13" i="25" s="1"/>
  <c r="W13" i="25" s="1"/>
  <c r="X13" i="25" s="1"/>
  <c r="Y13" i="25" s="1"/>
  <c r="Z13" i="25" s="1"/>
  <c r="AA13" i="25" s="1"/>
  <c r="AB13" i="25" s="1"/>
  <c r="AC13" i="25" s="1"/>
  <c r="AD13" i="25" s="1"/>
  <c r="D13" i="25"/>
  <c r="E12" i="25"/>
  <c r="F12" i="25" s="1"/>
  <c r="G12" i="25" s="1"/>
  <c r="H12" i="25" s="1"/>
  <c r="I12" i="25" s="1"/>
  <c r="J12" i="25" s="1"/>
  <c r="K12" i="25" s="1"/>
  <c r="L12" i="25" s="1"/>
  <c r="M12" i="25" s="1"/>
  <c r="N12" i="25" s="1"/>
  <c r="O12" i="25" s="1"/>
  <c r="P12" i="25" s="1"/>
  <c r="Q12" i="25" s="1"/>
  <c r="R12" i="25" s="1"/>
  <c r="S12" i="25" s="1"/>
  <c r="T12" i="25" s="1"/>
  <c r="U12" i="25" s="1"/>
  <c r="V12" i="25" s="1"/>
  <c r="W12" i="25" s="1"/>
  <c r="X12" i="25" s="1"/>
  <c r="Y12" i="25" s="1"/>
  <c r="Z12" i="25" s="1"/>
  <c r="AA12" i="25" s="1"/>
  <c r="AB12" i="25" s="1"/>
  <c r="AC12" i="25" s="1"/>
  <c r="AD12" i="25" s="1"/>
  <c r="AE12" i="25" s="1"/>
  <c r="D12" i="25"/>
  <c r="AK11" i="25"/>
  <c r="J11" i="25"/>
  <c r="K11" i="25" s="1"/>
  <c r="L11" i="25" s="1"/>
  <c r="M11" i="25" s="1"/>
  <c r="N11" i="25" s="1"/>
  <c r="O11" i="25" s="1"/>
  <c r="P11" i="25" s="1"/>
  <c r="Q11" i="25" s="1"/>
  <c r="R11" i="25" s="1"/>
  <c r="S11" i="25" s="1"/>
  <c r="T11" i="25" s="1"/>
  <c r="U11" i="25" s="1"/>
  <c r="V11" i="25" s="1"/>
  <c r="W11" i="25" s="1"/>
  <c r="X11" i="25" s="1"/>
  <c r="Y11" i="25" s="1"/>
  <c r="Z11" i="25" s="1"/>
  <c r="AA11" i="25" s="1"/>
  <c r="AB11" i="25" s="1"/>
  <c r="AC11" i="25" s="1"/>
  <c r="AD11" i="25" s="1"/>
  <c r="AE11" i="25" s="1"/>
  <c r="AF11" i="25" s="1"/>
  <c r="AG11" i="25" s="1"/>
  <c r="AH11" i="25" s="1"/>
  <c r="AI11" i="25" s="1"/>
  <c r="I11" i="25"/>
  <c r="H10" i="25"/>
  <c r="I10" i="25" s="1"/>
  <c r="J10" i="25" s="1"/>
  <c r="K10" i="25" s="1"/>
  <c r="L10" i="25" s="1"/>
  <c r="M10" i="25" s="1"/>
  <c r="N10" i="25" s="1"/>
  <c r="O10" i="25" s="1"/>
  <c r="P10" i="25" s="1"/>
  <c r="Q10" i="25" s="1"/>
  <c r="R10" i="25" s="1"/>
  <c r="S10" i="25" s="1"/>
  <c r="T10" i="25" s="1"/>
  <c r="U10" i="25" s="1"/>
  <c r="V10" i="25" s="1"/>
  <c r="W10" i="25" s="1"/>
  <c r="X10" i="25" s="1"/>
  <c r="Y10" i="25" s="1"/>
  <c r="Z10" i="25" s="1"/>
  <c r="AA10" i="25" s="1"/>
  <c r="AB10" i="25" s="1"/>
  <c r="AC10" i="25" s="1"/>
  <c r="AD10" i="25" s="1"/>
  <c r="AE10" i="25" s="1"/>
  <c r="AF10" i="25" s="1"/>
  <c r="AG10" i="25" s="1"/>
  <c r="AH10" i="25" s="1"/>
  <c r="AI10" i="25" s="1"/>
  <c r="AJ10" i="25" s="1"/>
  <c r="AK10" i="25" s="1"/>
  <c r="AI9" i="25"/>
  <c r="AH9" i="25"/>
  <c r="K9" i="25"/>
  <c r="L9" i="25" s="1"/>
  <c r="M9" i="25" s="1"/>
  <c r="N9" i="25" s="1"/>
  <c r="O9" i="25" s="1"/>
  <c r="P9" i="25" s="1"/>
  <c r="Q9" i="25" s="1"/>
  <c r="R9" i="25" s="1"/>
  <c r="S9" i="25" s="1"/>
  <c r="T9" i="25" s="1"/>
  <c r="U9" i="25" s="1"/>
  <c r="V9" i="25" s="1"/>
  <c r="W9" i="25" s="1"/>
  <c r="X9" i="25" s="1"/>
  <c r="Y9" i="25" s="1"/>
  <c r="Z9" i="25" s="1"/>
  <c r="AA9" i="25" s="1"/>
  <c r="AB9" i="25" s="1"/>
  <c r="AC9" i="25" s="1"/>
  <c r="AD9" i="25" s="1"/>
  <c r="AE9" i="25" s="1"/>
  <c r="AF9" i="25" s="1"/>
  <c r="J9" i="25"/>
  <c r="G9" i="25"/>
  <c r="H9" i="25" s="1"/>
  <c r="I9" i="25" s="1"/>
  <c r="H8" i="25"/>
  <c r="I8" i="25" s="1"/>
  <c r="J8" i="25" s="1"/>
  <c r="K8" i="25" s="1"/>
  <c r="L8" i="25" s="1"/>
  <c r="M8" i="25" s="1"/>
  <c r="N8" i="25" s="1"/>
  <c r="O8" i="25" s="1"/>
  <c r="P8" i="25" s="1"/>
  <c r="Q8" i="25" s="1"/>
  <c r="R8" i="25" s="1"/>
  <c r="S8" i="25" s="1"/>
  <c r="T8" i="25" s="1"/>
  <c r="U8" i="25" s="1"/>
  <c r="V8" i="25" s="1"/>
  <c r="W8" i="25" s="1"/>
  <c r="X8" i="25" s="1"/>
  <c r="Y8" i="25" s="1"/>
  <c r="Z8" i="25" s="1"/>
  <c r="AA8" i="25" s="1"/>
  <c r="AB8" i="25" s="1"/>
  <c r="AC8" i="25" s="1"/>
  <c r="AD8" i="25" s="1"/>
  <c r="AE8" i="25" s="1"/>
  <c r="AF8" i="25" s="1"/>
  <c r="AG8" i="25" s="1"/>
  <c r="AH8" i="25" s="1"/>
  <c r="AI8" i="25" s="1"/>
  <c r="G8" i="25"/>
  <c r="F8" i="25"/>
  <c r="AF7" i="25"/>
  <c r="AG7" i="25" s="1"/>
  <c r="F7" i="25"/>
  <c r="G7" i="25" s="1"/>
  <c r="H7" i="25" s="1"/>
  <c r="I7" i="25" s="1"/>
  <c r="J7" i="25" s="1"/>
  <c r="K7" i="25" s="1"/>
  <c r="L7" i="25" s="1"/>
  <c r="M7" i="25" s="1"/>
  <c r="N7" i="25" s="1"/>
  <c r="O7" i="25" s="1"/>
  <c r="P7" i="25" s="1"/>
  <c r="Q7" i="25" s="1"/>
  <c r="R7" i="25" s="1"/>
  <c r="S7" i="25" s="1"/>
  <c r="T7" i="25" s="1"/>
  <c r="U7" i="25" s="1"/>
  <c r="V7" i="25" s="1"/>
  <c r="W7" i="25" s="1"/>
  <c r="X7" i="25" s="1"/>
  <c r="Y7" i="25" s="1"/>
  <c r="Z7" i="25" s="1"/>
  <c r="AA7" i="25" s="1"/>
  <c r="AB7" i="25" s="1"/>
  <c r="AC7" i="25" s="1"/>
  <c r="AD7" i="25" s="1"/>
  <c r="E7" i="25"/>
  <c r="N6" i="25"/>
  <c r="O6" i="25" s="1"/>
  <c r="P6" i="25" s="1"/>
  <c r="Q6" i="25" s="1"/>
  <c r="R6" i="25" s="1"/>
  <c r="S6" i="25" s="1"/>
  <c r="T6" i="25" s="1"/>
  <c r="U6" i="25" s="1"/>
  <c r="V6" i="25" s="1"/>
  <c r="W6" i="25" s="1"/>
  <c r="X6" i="25" s="1"/>
  <c r="Y6" i="25" s="1"/>
  <c r="Z6" i="25" s="1"/>
  <c r="AA6" i="25" s="1"/>
  <c r="AB6" i="25" s="1"/>
  <c r="AC6" i="25" s="1"/>
  <c r="AD6" i="25" s="1"/>
  <c r="AE6" i="25" s="1"/>
  <c r="AF6" i="25" s="1"/>
  <c r="AG6" i="25" s="1"/>
  <c r="H6" i="25"/>
  <c r="I6" i="25" s="1"/>
  <c r="J6" i="25" s="1"/>
  <c r="K6" i="25" s="1"/>
  <c r="L6" i="25" s="1"/>
  <c r="M6" i="25" s="1"/>
  <c r="G6" i="25"/>
  <c r="F6" i="25"/>
  <c r="E6" i="25"/>
  <c r="AE5" i="25"/>
  <c r="AD5" i="25"/>
  <c r="AC5" i="25"/>
  <c r="D5" i="25"/>
  <c r="E5" i="25" s="1"/>
  <c r="F5" i="25" s="1"/>
  <c r="G5" i="25" s="1"/>
  <c r="H5" i="25" s="1"/>
  <c r="I5" i="25" s="1"/>
  <c r="J5" i="25" s="1"/>
  <c r="K5" i="25" s="1"/>
  <c r="L5" i="25" s="1"/>
  <c r="M5" i="25" s="1"/>
  <c r="N5" i="25" s="1"/>
  <c r="O5" i="25" s="1"/>
  <c r="P5" i="25" s="1"/>
  <c r="Q5" i="25" s="1"/>
  <c r="R5" i="25" s="1"/>
  <c r="S5" i="25" s="1"/>
  <c r="T5" i="25" s="1"/>
  <c r="U5" i="25" s="1"/>
  <c r="V5" i="25" s="1"/>
  <c r="W5" i="25" s="1"/>
  <c r="X5" i="25" s="1"/>
  <c r="Y5" i="25" s="1"/>
  <c r="Z5" i="25" s="1"/>
  <c r="AA5" i="25" s="1"/>
  <c r="L4" i="25"/>
  <c r="M4" i="25" s="1"/>
  <c r="N4" i="25" s="1"/>
  <c r="O4" i="25" s="1"/>
  <c r="P4" i="25" s="1"/>
  <c r="Q4" i="25" s="1"/>
  <c r="R4" i="25" s="1"/>
  <c r="S4" i="25" s="1"/>
  <c r="T4" i="25" s="1"/>
  <c r="U4" i="25" s="1"/>
  <c r="V4" i="25" s="1"/>
  <c r="W4" i="25" s="1"/>
  <c r="X4" i="25" s="1"/>
  <c r="Y4" i="25" s="1"/>
  <c r="Z4" i="25" s="1"/>
  <c r="AA4" i="25" s="1"/>
  <c r="AB4" i="25" s="1"/>
  <c r="AC4" i="25" s="1"/>
  <c r="AD4" i="25" s="1"/>
  <c r="AE4" i="25" s="1"/>
  <c r="H4" i="25"/>
  <c r="I4" i="25" s="1"/>
  <c r="J4" i="25" s="1"/>
  <c r="K4" i="25" s="1"/>
  <c r="D4" i="25"/>
  <c r="E4" i="25" s="1"/>
  <c r="F4" i="25" s="1"/>
  <c r="G4" i="25" s="1"/>
  <c r="F5" i="26" l="1"/>
  <c r="G5" i="26" s="1"/>
  <c r="H5" i="26" s="1"/>
  <c r="I5" i="26" s="1"/>
  <c r="J5" i="26" s="1"/>
  <c r="D6" i="26" s="1"/>
  <c r="E6" i="26" s="1"/>
  <c r="F6" i="26" s="1"/>
  <c r="G6" i="26" s="1"/>
  <c r="H6" i="26" s="1"/>
  <c r="I6" i="26" s="1"/>
  <c r="J6" i="26" s="1"/>
  <c r="D7" i="26" s="1"/>
  <c r="E7" i="26" s="1"/>
  <c r="F7" i="26" s="1"/>
  <c r="K14" i="26"/>
  <c r="K62" i="26"/>
  <c r="K68" i="26"/>
  <c r="K9" i="26"/>
  <c r="K109" i="26"/>
  <c r="G108" i="26"/>
  <c r="H108" i="26" s="1"/>
  <c r="I108" i="26" s="1"/>
  <c r="J108" i="26" s="1"/>
  <c r="D109" i="26" s="1"/>
  <c r="E109" i="26" s="1"/>
  <c r="F109" i="26" s="1"/>
  <c r="G109" i="26" s="1"/>
  <c r="H109" i="26" s="1"/>
  <c r="I109" i="26" s="1"/>
  <c r="J109" i="26" s="1"/>
  <c r="D110" i="26" s="1"/>
  <c r="E110" i="26" s="1"/>
  <c r="F110" i="26" s="1"/>
  <c r="G110" i="26" s="1"/>
  <c r="H110" i="26" s="1"/>
  <c r="I110" i="26" s="1"/>
  <c r="J110" i="26" s="1"/>
  <c r="D111" i="26" s="1"/>
  <c r="E111" i="26" s="1"/>
  <c r="F111" i="26" s="1"/>
  <c r="G111" i="26" s="1"/>
  <c r="H111" i="26" s="1"/>
  <c r="I111" i="26" s="1"/>
  <c r="J111" i="26" s="1"/>
  <c r="D112" i="26" s="1"/>
  <c r="E112" i="26" s="1"/>
  <c r="E121" i="26"/>
  <c r="F121" i="26" s="1"/>
  <c r="G121" i="26" s="1"/>
  <c r="H121" i="26" s="1"/>
  <c r="I121" i="26" s="1"/>
  <c r="J121" i="26" s="1"/>
  <c r="D122" i="26" s="1"/>
  <c r="E122" i="26" s="1"/>
  <c r="F122" i="26" s="1"/>
  <c r="G122" i="26" s="1"/>
  <c r="I8" i="26"/>
  <c r="J8" i="26" s="1"/>
  <c r="D9" i="26" s="1"/>
  <c r="E9" i="26" s="1"/>
  <c r="F9" i="26" s="1"/>
  <c r="G9" i="26" s="1"/>
  <c r="H9" i="26" s="1"/>
  <c r="I9" i="26" s="1"/>
  <c r="J9" i="26" s="1"/>
  <c r="D10" i="26" s="1"/>
  <c r="E10" i="26" s="1"/>
  <c r="F10" i="26" s="1"/>
  <c r="G10" i="26" s="1"/>
  <c r="H10" i="26" s="1"/>
  <c r="I10" i="26" s="1"/>
  <c r="J10" i="26" s="1"/>
  <c r="D11" i="26" s="1"/>
  <c r="E11" i="26" s="1"/>
  <c r="F11" i="26" s="1"/>
  <c r="G11" i="26" s="1"/>
  <c r="H11" i="26" s="1"/>
  <c r="I11" i="26" s="1"/>
  <c r="J11" i="26" s="1"/>
  <c r="D12" i="26" s="1"/>
  <c r="E12" i="26" s="1"/>
  <c r="F12" i="26" s="1"/>
  <c r="G12" i="26" s="1"/>
  <c r="H12" i="26" s="1"/>
  <c r="K105" i="26"/>
  <c r="F53" i="26"/>
  <c r="G53" i="26" s="1"/>
  <c r="H53" i="26" s="1"/>
  <c r="I53" i="26" s="1"/>
  <c r="J53" i="26" s="1"/>
  <c r="D54" i="26" s="1"/>
  <c r="E54" i="26" s="1"/>
  <c r="F54" i="26" s="1"/>
  <c r="G54" i="26" s="1"/>
  <c r="H54" i="26" s="1"/>
  <c r="I54" i="26" s="1"/>
  <c r="J54" i="26" s="1"/>
  <c r="D55" i="26" s="1"/>
  <c r="G56" i="26"/>
  <c r="H56" i="26" s="1"/>
  <c r="I56" i="26" s="1"/>
  <c r="J56" i="26" s="1"/>
  <c r="D57" i="26" s="1"/>
  <c r="E57" i="26" s="1"/>
  <c r="F57" i="26" s="1"/>
  <c r="G57" i="26" s="1"/>
  <c r="H57" i="26" s="1"/>
  <c r="I57" i="26" s="1"/>
  <c r="J57" i="26" s="1"/>
  <c r="D58" i="26" s="1"/>
  <c r="E58" i="26" s="1"/>
  <c r="F58" i="26" s="1"/>
  <c r="G58" i="26" s="1"/>
  <c r="H58" i="26" s="1"/>
  <c r="I58" i="26" s="1"/>
  <c r="J58" i="26" s="1"/>
  <c r="D59" i="26" s="1"/>
  <c r="E59" i="26" s="1"/>
  <c r="F59" i="26" s="1"/>
  <c r="G59" i="26" s="1"/>
  <c r="H59" i="26" s="1"/>
  <c r="I59" i="26" s="1"/>
  <c r="J59" i="26" s="1"/>
  <c r="D60" i="26" s="1"/>
  <c r="E60" i="26" s="1"/>
  <c r="F60" i="26" s="1"/>
  <c r="K114" i="26"/>
  <c r="K57" i="26" l="1"/>
  <c r="K54" i="26"/>
  <c r="K71" i="26" s="1"/>
  <c r="K119" i="26"/>
  <c r="K124" i="26" s="1"/>
  <c r="K6" i="26"/>
  <c r="K19" i="26" s="1"/>
  <c r="C3" i="23" l="1"/>
  <c r="C33" i="23" l="1"/>
  <c r="C32" i="23"/>
  <c r="C31" i="23"/>
  <c r="C30" i="23"/>
  <c r="C29" i="23"/>
  <c r="C28" i="23"/>
  <c r="C27" i="23"/>
  <c r="C26" i="23"/>
  <c r="C25" i="23"/>
  <c r="C24" i="23"/>
  <c r="C23" i="23"/>
  <c r="C22" i="23"/>
  <c r="C21" i="23"/>
  <c r="C20" i="23"/>
  <c r="C19" i="23"/>
  <c r="C18" i="23"/>
  <c r="C17" i="23"/>
  <c r="C16" i="23"/>
  <c r="C15" i="23"/>
  <c r="C14" i="23"/>
  <c r="C13" i="23"/>
  <c r="C12" i="23"/>
  <c r="C11" i="23"/>
  <c r="C10" i="23"/>
  <c r="C9" i="23"/>
  <c r="C8" i="23"/>
  <c r="C7" i="23"/>
  <c r="G33" i="23"/>
  <c r="L2" i="23"/>
  <c r="J2" i="23"/>
  <c r="S58" i="22"/>
  <c r="M59" i="22" s="1"/>
  <c r="N59" i="22" s="1"/>
  <c r="O59" i="22" s="1"/>
  <c r="P59" i="22" s="1"/>
  <c r="Q59" i="22" s="1"/>
  <c r="R59" i="22" s="1"/>
  <c r="S59" i="22" s="1"/>
  <c r="M60" i="22" s="1"/>
  <c r="N60" i="22" s="1"/>
  <c r="O60" i="22" s="1"/>
  <c r="P60" i="22" s="1"/>
  <c r="Q60" i="22" s="1"/>
  <c r="R60" i="22" s="1"/>
  <c r="S60" i="22" s="1"/>
  <c r="M61" i="22" s="1"/>
  <c r="N61" i="22" s="1"/>
  <c r="O61" i="22" s="1"/>
  <c r="P61" i="22" s="1"/>
  <c r="Q61" i="22" s="1"/>
  <c r="R61" i="22" s="1"/>
  <c r="S61" i="22" s="1"/>
  <c r="M62" i="22" s="1"/>
  <c r="N62" i="22" s="1"/>
  <c r="O62" i="22" s="1"/>
  <c r="P62" i="22" s="1"/>
  <c r="Q62" i="22" s="1"/>
  <c r="N58" i="22"/>
  <c r="O58" i="22" s="1"/>
  <c r="P58" i="22" s="1"/>
  <c r="Q58" i="22" s="1"/>
  <c r="H58" i="22"/>
  <c r="I58" i="22" s="1"/>
  <c r="J58" i="22" s="1"/>
  <c r="D59" i="22" s="1"/>
  <c r="E59" i="22" s="1"/>
  <c r="F59" i="22" s="1"/>
  <c r="G59" i="22" s="1"/>
  <c r="H59" i="22" s="1"/>
  <c r="I59" i="22" s="1"/>
  <c r="J59" i="22" s="1"/>
  <c r="D60" i="22" s="1"/>
  <c r="E60" i="22" s="1"/>
  <c r="F60" i="22" s="1"/>
  <c r="G60" i="22" s="1"/>
  <c r="H60" i="22" s="1"/>
  <c r="I60" i="22" s="1"/>
  <c r="J60" i="22" s="1"/>
  <c r="D61" i="22" s="1"/>
  <c r="E61" i="22" s="1"/>
  <c r="F61" i="22" s="1"/>
  <c r="G61" i="22" s="1"/>
  <c r="H61" i="22" s="1"/>
  <c r="I61" i="22" s="1"/>
  <c r="J61" i="22" s="1"/>
  <c r="D62" i="22" s="1"/>
  <c r="E62" i="22" s="1"/>
  <c r="F62" i="22" s="1"/>
  <c r="G62" i="22" s="1"/>
  <c r="H62" i="22" s="1"/>
  <c r="I62" i="22" s="1"/>
  <c r="J62" i="22" s="1"/>
  <c r="W49" i="22"/>
  <c r="X49" i="22" s="1"/>
  <c r="Y49" i="22" s="1"/>
  <c r="Z49" i="22" s="1"/>
  <c r="AA49" i="22" s="1"/>
  <c r="U50" i="22" s="1"/>
  <c r="V50" i="22" s="1"/>
  <c r="W50" i="22" s="1"/>
  <c r="X50" i="22" s="1"/>
  <c r="Y50" i="22" s="1"/>
  <c r="Z50" i="22" s="1"/>
  <c r="AA50" i="22" s="1"/>
  <c r="U51" i="22" s="1"/>
  <c r="V51" i="22" s="1"/>
  <c r="W51" i="22" s="1"/>
  <c r="X51" i="22" s="1"/>
  <c r="Y51" i="22" s="1"/>
  <c r="Z51" i="22" s="1"/>
  <c r="AA51" i="22" s="1"/>
  <c r="U52" i="22" s="1"/>
  <c r="V52" i="22" s="1"/>
  <c r="W52" i="22" s="1"/>
  <c r="X52" i="22" s="1"/>
  <c r="Y52" i="22" s="1"/>
  <c r="Z52" i="22" s="1"/>
  <c r="AA52" i="22" s="1"/>
  <c r="U53" i="22" s="1"/>
  <c r="V53" i="22" s="1"/>
  <c r="W53" i="22" s="1"/>
  <c r="X53" i="22" s="1"/>
  <c r="Y53" i="22" s="1"/>
  <c r="P49" i="22"/>
  <c r="Q49" i="22" s="1"/>
  <c r="R49" i="22" s="1"/>
  <c r="S49" i="22" s="1"/>
  <c r="M50" i="22" s="1"/>
  <c r="N50" i="22" s="1"/>
  <c r="O50" i="22" s="1"/>
  <c r="P50" i="22" s="1"/>
  <c r="Q50" i="22" s="1"/>
  <c r="R50" i="22" s="1"/>
  <c r="S50" i="22" s="1"/>
  <c r="M51" i="22" s="1"/>
  <c r="N51" i="22" s="1"/>
  <c r="O51" i="22" s="1"/>
  <c r="P51" i="22" s="1"/>
  <c r="Q51" i="22" s="1"/>
  <c r="R51" i="22" s="1"/>
  <c r="S51" i="22" s="1"/>
  <c r="M52" i="22" s="1"/>
  <c r="N52" i="22" s="1"/>
  <c r="O52" i="22" s="1"/>
  <c r="P52" i="22" s="1"/>
  <c r="Q52" i="22" s="1"/>
  <c r="R52" i="22" s="1"/>
  <c r="S52" i="22" s="1"/>
  <c r="M53" i="22" s="1"/>
  <c r="N53" i="22" s="1"/>
  <c r="O53" i="22" s="1"/>
  <c r="P53" i="22" s="1"/>
  <c r="Q53" i="22" s="1"/>
  <c r="O49" i="22"/>
  <c r="E49" i="22"/>
  <c r="F49" i="22" s="1"/>
  <c r="G49" i="22" s="1"/>
  <c r="H49" i="22" s="1"/>
  <c r="I49" i="22" s="1"/>
  <c r="J49" i="22" s="1"/>
  <c r="D50" i="22" s="1"/>
  <c r="E50" i="22" s="1"/>
  <c r="F50" i="22" s="1"/>
  <c r="G50" i="22" s="1"/>
  <c r="H50" i="22" s="1"/>
  <c r="I50" i="22" s="1"/>
  <c r="J50" i="22" s="1"/>
  <c r="D51" i="22" s="1"/>
  <c r="E51" i="22" s="1"/>
  <c r="F51" i="22" s="1"/>
  <c r="G51" i="22" s="1"/>
  <c r="H51" i="22" s="1"/>
  <c r="I51" i="22" s="1"/>
  <c r="J51" i="22" s="1"/>
  <c r="D52" i="22" s="1"/>
  <c r="E52" i="22" s="1"/>
  <c r="F52" i="22" s="1"/>
  <c r="G52" i="22" s="1"/>
  <c r="H52" i="22" s="1"/>
  <c r="I52" i="22" s="1"/>
  <c r="J52" i="22" s="1"/>
  <c r="D53" i="22" s="1"/>
  <c r="E53" i="22" s="1"/>
  <c r="S37" i="22"/>
  <c r="M38" i="22" s="1"/>
  <c r="N38" i="22" s="1"/>
  <c r="O38" i="22" s="1"/>
  <c r="P38" i="22" s="1"/>
  <c r="Q38" i="22" s="1"/>
  <c r="R38" i="22" s="1"/>
  <c r="S38" i="22" s="1"/>
  <c r="M39" i="22" s="1"/>
  <c r="N39" i="22" s="1"/>
  <c r="O39" i="22" s="1"/>
  <c r="P39" i="22" s="1"/>
  <c r="Q39" i="22" s="1"/>
  <c r="R39" i="22" s="1"/>
  <c r="S39" i="22" s="1"/>
  <c r="M40" i="22" s="1"/>
  <c r="N40" i="22" s="1"/>
  <c r="O40" i="22" s="1"/>
  <c r="P40" i="22" s="1"/>
  <c r="Q40" i="22" s="1"/>
  <c r="R40" i="22" s="1"/>
  <c r="S40" i="22" s="1"/>
  <c r="M41" i="22" s="1"/>
  <c r="N41" i="22" s="1"/>
  <c r="O41" i="22" s="1"/>
  <c r="P41" i="22" s="1"/>
  <c r="Q41" i="22" s="1"/>
  <c r="N37" i="22"/>
  <c r="O37" i="22" s="1"/>
  <c r="P37" i="22" s="1"/>
  <c r="Q37" i="22" s="1"/>
  <c r="I37" i="22"/>
  <c r="J37" i="22" s="1"/>
  <c r="D38" i="22" s="1"/>
  <c r="E38" i="22" s="1"/>
  <c r="F38" i="22" s="1"/>
  <c r="G38" i="22" s="1"/>
  <c r="H38" i="22" s="1"/>
  <c r="I38" i="22" s="1"/>
  <c r="J38" i="22" s="1"/>
  <c r="D39" i="22" s="1"/>
  <c r="E39" i="22" s="1"/>
  <c r="F39" i="22" s="1"/>
  <c r="G39" i="22" s="1"/>
  <c r="H39" i="22" s="1"/>
  <c r="I39" i="22" s="1"/>
  <c r="J39" i="22" s="1"/>
  <c r="D40" i="22" s="1"/>
  <c r="E40" i="22" s="1"/>
  <c r="F40" i="22" s="1"/>
  <c r="G40" i="22" s="1"/>
  <c r="H40" i="22" s="1"/>
  <c r="I40" i="22" s="1"/>
  <c r="J40" i="22" s="1"/>
  <c r="D41" i="22" s="1"/>
  <c r="E41" i="22" s="1"/>
  <c r="F41" i="22" s="1"/>
  <c r="G41" i="22" s="1"/>
  <c r="H41" i="22" s="1"/>
  <c r="I41" i="22" s="1"/>
  <c r="J41" i="22" s="1"/>
  <c r="H37" i="22"/>
  <c r="O28" i="22"/>
  <c r="P28" i="22" s="1"/>
  <c r="Q28" i="22" s="1"/>
  <c r="R28" i="22" s="1"/>
  <c r="S28" i="22" s="1"/>
  <c r="M29" i="22" s="1"/>
  <c r="N29" i="22" s="1"/>
  <c r="O29" i="22" s="1"/>
  <c r="P29" i="22" s="1"/>
  <c r="Q29" i="22" s="1"/>
  <c r="R29" i="22" s="1"/>
  <c r="S29" i="22" s="1"/>
  <c r="M30" i="22" s="1"/>
  <c r="N30" i="22" s="1"/>
  <c r="O30" i="22" s="1"/>
  <c r="P30" i="22" s="1"/>
  <c r="Q30" i="22" s="1"/>
  <c r="R30" i="22" s="1"/>
  <c r="S30" i="22" s="1"/>
  <c r="M31" i="22" s="1"/>
  <c r="N31" i="22" s="1"/>
  <c r="O31" i="22" s="1"/>
  <c r="P31" i="22" s="1"/>
  <c r="Q31" i="22" s="1"/>
  <c r="R31" i="22" s="1"/>
  <c r="S31" i="22" s="1"/>
  <c r="M32" i="22" s="1"/>
  <c r="N32" i="22" s="1"/>
  <c r="O32" i="22" s="1"/>
  <c r="P32" i="22" s="1"/>
  <c r="Q32" i="22" s="1"/>
  <c r="E28" i="22"/>
  <c r="F28" i="22" s="1"/>
  <c r="G28" i="22" s="1"/>
  <c r="H28" i="22" s="1"/>
  <c r="I28" i="22" s="1"/>
  <c r="J28" i="22" s="1"/>
  <c r="D29" i="22" s="1"/>
  <c r="E29" i="22" s="1"/>
  <c r="F29" i="22" s="1"/>
  <c r="G29" i="22" s="1"/>
  <c r="H29" i="22" s="1"/>
  <c r="I29" i="22" s="1"/>
  <c r="J29" i="22" s="1"/>
  <c r="D30" i="22" s="1"/>
  <c r="E30" i="22" s="1"/>
  <c r="F30" i="22" s="1"/>
  <c r="G30" i="22" s="1"/>
  <c r="H30" i="22" s="1"/>
  <c r="I30" i="22" s="1"/>
  <c r="J30" i="22" s="1"/>
  <c r="D31" i="22" s="1"/>
  <c r="E31" i="22" s="1"/>
  <c r="F31" i="22" s="1"/>
  <c r="G31" i="22" s="1"/>
  <c r="H31" i="22" s="1"/>
  <c r="I31" i="22" s="1"/>
  <c r="J31" i="22" s="1"/>
  <c r="D32" i="22" s="1"/>
  <c r="E32" i="22" s="1"/>
  <c r="N14" i="22"/>
  <c r="O14" i="22" s="1"/>
  <c r="P14" i="22" s="1"/>
  <c r="Q14" i="22" s="1"/>
  <c r="R14" i="22" s="1"/>
  <c r="S14" i="22" s="1"/>
  <c r="M15" i="22" s="1"/>
  <c r="N15" i="22" s="1"/>
  <c r="O15" i="22" s="1"/>
  <c r="P15" i="22" s="1"/>
  <c r="Q15" i="22" s="1"/>
  <c r="R15" i="22" s="1"/>
  <c r="S15" i="22" s="1"/>
  <c r="M16" i="22" s="1"/>
  <c r="N16" i="22" s="1"/>
  <c r="O16" i="22" s="1"/>
  <c r="P16" i="22" s="1"/>
  <c r="Q16" i="22" s="1"/>
  <c r="R16" i="22" s="1"/>
  <c r="S16" i="22" s="1"/>
  <c r="M17" i="22" s="1"/>
  <c r="N17" i="22" s="1"/>
  <c r="O17" i="22" s="1"/>
  <c r="P17" i="22" s="1"/>
  <c r="Q17" i="22" s="1"/>
  <c r="R17" i="22" s="1"/>
  <c r="S17" i="22" s="1"/>
  <c r="M18" i="22" s="1"/>
  <c r="I14" i="22"/>
  <c r="J14" i="22" s="1"/>
  <c r="D15" i="22" s="1"/>
  <c r="E15" i="22" s="1"/>
  <c r="F15" i="22" s="1"/>
  <c r="G15" i="22" s="1"/>
  <c r="H15" i="22" s="1"/>
  <c r="I15" i="22" s="1"/>
  <c r="J15" i="22" s="1"/>
  <c r="D16" i="22" s="1"/>
  <c r="E16" i="22" s="1"/>
  <c r="F16" i="22" s="1"/>
  <c r="G16" i="22" s="1"/>
  <c r="H16" i="22" s="1"/>
  <c r="I16" i="22" s="1"/>
  <c r="J16" i="22" s="1"/>
  <c r="D17" i="22" s="1"/>
  <c r="E17" i="22" s="1"/>
  <c r="F17" i="22" s="1"/>
  <c r="G17" i="22" s="1"/>
  <c r="H17" i="22" s="1"/>
  <c r="I17" i="22" s="1"/>
  <c r="J17" i="22" s="1"/>
  <c r="D18" i="22" s="1"/>
  <c r="E18" i="22" s="1"/>
  <c r="F18" i="22" s="1"/>
  <c r="G18" i="22" s="1"/>
  <c r="H18" i="22" s="1"/>
  <c r="I18" i="22" s="1"/>
  <c r="J18" i="22" s="1"/>
  <c r="Q5" i="22"/>
  <c r="R5" i="22" s="1"/>
  <c r="S5" i="22" s="1"/>
  <c r="M6" i="22" s="1"/>
  <c r="N6" i="22" s="1"/>
  <c r="O6" i="22" s="1"/>
  <c r="P6" i="22" s="1"/>
  <c r="Q6" i="22" s="1"/>
  <c r="R6" i="22" s="1"/>
  <c r="S6" i="22" s="1"/>
  <c r="M7" i="22" s="1"/>
  <c r="N7" i="22" s="1"/>
  <c r="O7" i="22" s="1"/>
  <c r="P7" i="22" s="1"/>
  <c r="Q7" i="22" s="1"/>
  <c r="R7" i="22" s="1"/>
  <c r="S7" i="22" s="1"/>
  <c r="M8" i="22" s="1"/>
  <c r="N8" i="22" s="1"/>
  <c r="O8" i="22" s="1"/>
  <c r="P8" i="22" s="1"/>
  <c r="Q8" i="22" s="1"/>
  <c r="R8" i="22" s="1"/>
  <c r="S8" i="22" s="1"/>
  <c r="M9" i="22" s="1"/>
  <c r="N9" i="22" s="1"/>
  <c r="O9" i="22" s="1"/>
  <c r="P9" i="22" s="1"/>
  <c r="Q9" i="22" s="1"/>
  <c r="F5" i="22"/>
  <c r="G5" i="22" s="1"/>
  <c r="H5" i="22" s="1"/>
  <c r="I5" i="22" s="1"/>
  <c r="J5" i="22" s="1"/>
  <c r="D6" i="22" s="1"/>
  <c r="E6" i="22" s="1"/>
  <c r="F6" i="22" s="1"/>
  <c r="G6" i="22" s="1"/>
  <c r="H6" i="22" s="1"/>
  <c r="I6" i="22" s="1"/>
  <c r="J6" i="22" s="1"/>
  <c r="D7" i="22" s="1"/>
  <c r="E7" i="22" s="1"/>
  <c r="F7" i="22" s="1"/>
  <c r="G7" i="22" s="1"/>
  <c r="H7" i="22" s="1"/>
  <c r="I7" i="22" s="1"/>
  <c r="J7" i="22" s="1"/>
  <c r="D8" i="22" s="1"/>
  <c r="E8" i="22" s="1"/>
  <c r="F8" i="22" s="1"/>
  <c r="G8" i="22" s="1"/>
  <c r="H8" i="22" s="1"/>
  <c r="I8" i="22" s="1"/>
  <c r="J8" i="22" s="1"/>
  <c r="D9" i="22" s="1"/>
  <c r="E9" i="22" s="1"/>
  <c r="F9" i="22" s="1"/>
  <c r="AC63" i="21"/>
  <c r="B63" i="21"/>
  <c r="I62" i="21"/>
  <c r="J62" i="21" s="1"/>
  <c r="S58" i="21"/>
  <c r="M59" i="21" s="1"/>
  <c r="N59" i="21" s="1"/>
  <c r="O59" i="21" s="1"/>
  <c r="P59" i="21" s="1"/>
  <c r="Q59" i="21" s="1"/>
  <c r="R59" i="21" s="1"/>
  <c r="S59" i="21" s="1"/>
  <c r="M60" i="21" s="1"/>
  <c r="N60" i="21" s="1"/>
  <c r="O60" i="21" s="1"/>
  <c r="P60" i="21" s="1"/>
  <c r="Q60" i="21" s="1"/>
  <c r="R60" i="21" s="1"/>
  <c r="S60" i="21" s="1"/>
  <c r="M61" i="21" s="1"/>
  <c r="N61" i="21" s="1"/>
  <c r="O61" i="21" s="1"/>
  <c r="P61" i="21" s="1"/>
  <c r="Q61" i="21" s="1"/>
  <c r="R61" i="21" s="1"/>
  <c r="S61" i="21" s="1"/>
  <c r="M62" i="21" s="1"/>
  <c r="N62" i="21" s="1"/>
  <c r="O62" i="21" s="1"/>
  <c r="P62" i="21" s="1"/>
  <c r="Q58" i="21"/>
  <c r="R58" i="21" s="1"/>
  <c r="N58" i="21"/>
  <c r="O58" i="21" s="1"/>
  <c r="G58" i="21"/>
  <c r="H58" i="21" s="1"/>
  <c r="I58" i="21" s="1"/>
  <c r="J58" i="21" s="1"/>
  <c r="D59" i="21" s="1"/>
  <c r="E59" i="21" s="1"/>
  <c r="F59" i="21" s="1"/>
  <c r="G59" i="21" s="1"/>
  <c r="H59" i="21" s="1"/>
  <c r="I59" i="21" s="1"/>
  <c r="J59" i="21" s="1"/>
  <c r="D60" i="21" s="1"/>
  <c r="E60" i="21" s="1"/>
  <c r="F60" i="21" s="1"/>
  <c r="G60" i="21" s="1"/>
  <c r="H60" i="21" s="1"/>
  <c r="I60" i="21" s="1"/>
  <c r="J60" i="21" s="1"/>
  <c r="D61" i="21" s="1"/>
  <c r="E61" i="21" s="1"/>
  <c r="F61" i="21" s="1"/>
  <c r="G61" i="21" s="1"/>
  <c r="H61" i="21" s="1"/>
  <c r="I61" i="21" s="1"/>
  <c r="J61" i="21" s="1"/>
  <c r="D62" i="21" s="1"/>
  <c r="E62" i="21" s="1"/>
  <c r="F62" i="21" s="1"/>
  <c r="AC54" i="21"/>
  <c r="B54" i="21"/>
  <c r="P53" i="21"/>
  <c r="Q53" i="21" s="1"/>
  <c r="G52" i="21"/>
  <c r="W49" i="21"/>
  <c r="X49" i="21" s="1"/>
  <c r="Y49" i="21" s="1"/>
  <c r="Z49" i="21" s="1"/>
  <c r="AA49" i="21" s="1"/>
  <c r="U50" i="21" s="1"/>
  <c r="V50" i="21" s="1"/>
  <c r="W50" i="21" s="1"/>
  <c r="X50" i="21" s="1"/>
  <c r="Y50" i="21" s="1"/>
  <c r="Z50" i="21" s="1"/>
  <c r="AA50" i="21" s="1"/>
  <c r="U51" i="21" s="1"/>
  <c r="V51" i="21" s="1"/>
  <c r="W51" i="21" s="1"/>
  <c r="X51" i="21" s="1"/>
  <c r="Y51" i="21" s="1"/>
  <c r="Z51" i="21" s="1"/>
  <c r="AA51" i="21" s="1"/>
  <c r="U52" i="21" s="1"/>
  <c r="V52" i="21" s="1"/>
  <c r="W52" i="21" s="1"/>
  <c r="X52" i="21" s="1"/>
  <c r="Y52" i="21" s="1"/>
  <c r="Z52" i="21" s="1"/>
  <c r="AA52" i="21" s="1"/>
  <c r="U53" i="21" s="1"/>
  <c r="V53" i="21" s="1"/>
  <c r="W53" i="21" s="1"/>
  <c r="X53" i="21" s="1"/>
  <c r="Y53" i="21" s="1"/>
  <c r="N49" i="21"/>
  <c r="O49" i="21" s="1"/>
  <c r="P49" i="21" s="1"/>
  <c r="Q49" i="21" s="1"/>
  <c r="R49" i="21" s="1"/>
  <c r="S49" i="21" s="1"/>
  <c r="M50" i="21" s="1"/>
  <c r="N50" i="21" s="1"/>
  <c r="O50" i="21" s="1"/>
  <c r="P50" i="21" s="1"/>
  <c r="Q50" i="21" s="1"/>
  <c r="R50" i="21" s="1"/>
  <c r="S50" i="21" s="1"/>
  <c r="M51" i="21" s="1"/>
  <c r="N51" i="21" s="1"/>
  <c r="O51" i="21" s="1"/>
  <c r="P51" i="21" s="1"/>
  <c r="Q51" i="21" s="1"/>
  <c r="R51" i="21" s="1"/>
  <c r="S51" i="21" s="1"/>
  <c r="M52" i="21" s="1"/>
  <c r="N52" i="21" s="1"/>
  <c r="O52" i="21" s="1"/>
  <c r="P52" i="21" s="1"/>
  <c r="Q52" i="21" s="1"/>
  <c r="R52" i="21" s="1"/>
  <c r="S52" i="21" s="1"/>
  <c r="M53" i="21" s="1"/>
  <c r="N53" i="21" s="1"/>
  <c r="E49" i="21"/>
  <c r="F49" i="21" s="1"/>
  <c r="G49" i="21" s="1"/>
  <c r="H49" i="21" s="1"/>
  <c r="I49" i="21" s="1"/>
  <c r="J49" i="21" s="1"/>
  <c r="D50" i="21" s="1"/>
  <c r="E50" i="21" s="1"/>
  <c r="F50" i="21" s="1"/>
  <c r="G50" i="21" s="1"/>
  <c r="H50" i="21" s="1"/>
  <c r="I50" i="21" s="1"/>
  <c r="J50" i="21" s="1"/>
  <c r="D51" i="21" s="1"/>
  <c r="E51" i="21" s="1"/>
  <c r="F51" i="21" s="1"/>
  <c r="G51" i="21" s="1"/>
  <c r="H51" i="21" s="1"/>
  <c r="I51" i="21" s="1"/>
  <c r="J51" i="21" s="1"/>
  <c r="B42" i="21"/>
  <c r="AG41" i="21"/>
  <c r="AC41" i="21"/>
  <c r="S37" i="21"/>
  <c r="M38" i="21" s="1"/>
  <c r="N38" i="21" s="1"/>
  <c r="O38" i="21" s="1"/>
  <c r="P38" i="21" s="1"/>
  <c r="Q38" i="21" s="1"/>
  <c r="R38" i="21" s="1"/>
  <c r="S38" i="21" s="1"/>
  <c r="M39" i="21" s="1"/>
  <c r="N39" i="21" s="1"/>
  <c r="O39" i="21" s="1"/>
  <c r="P39" i="21" s="1"/>
  <c r="Q39" i="21" s="1"/>
  <c r="R39" i="21" s="1"/>
  <c r="S39" i="21" s="1"/>
  <c r="M40" i="21" s="1"/>
  <c r="N40" i="21" s="1"/>
  <c r="O40" i="21" s="1"/>
  <c r="P40" i="21" s="1"/>
  <c r="Q40" i="21" s="1"/>
  <c r="R40" i="21" s="1"/>
  <c r="S40" i="21" s="1"/>
  <c r="M41" i="21" s="1"/>
  <c r="N41" i="21" s="1"/>
  <c r="O41" i="21" s="1"/>
  <c r="P41" i="21" s="1"/>
  <c r="Q41" i="21" s="1"/>
  <c r="N37" i="21"/>
  <c r="O37" i="21" s="1"/>
  <c r="P37" i="21" s="1"/>
  <c r="Q37" i="21" s="1"/>
  <c r="H37" i="21"/>
  <c r="I37" i="21" s="1"/>
  <c r="J37" i="21" s="1"/>
  <c r="D38" i="21" s="1"/>
  <c r="E38" i="21" s="1"/>
  <c r="F38" i="21" s="1"/>
  <c r="G38" i="21" s="1"/>
  <c r="H38" i="21" s="1"/>
  <c r="I38" i="21" s="1"/>
  <c r="J38" i="21" s="1"/>
  <c r="D39" i="21" s="1"/>
  <c r="E39" i="21" s="1"/>
  <c r="F39" i="21" s="1"/>
  <c r="G39" i="21" s="1"/>
  <c r="H39" i="21" s="1"/>
  <c r="I39" i="21" s="1"/>
  <c r="J39" i="21" s="1"/>
  <c r="D40" i="21" s="1"/>
  <c r="E40" i="21" s="1"/>
  <c r="F40" i="21" s="1"/>
  <c r="G40" i="21" s="1"/>
  <c r="H40" i="21" s="1"/>
  <c r="I40" i="21" s="1"/>
  <c r="J40" i="21" s="1"/>
  <c r="D41" i="21" s="1"/>
  <c r="E41" i="21" s="1"/>
  <c r="F41" i="21" s="1"/>
  <c r="G41" i="21" s="1"/>
  <c r="H41" i="21" s="1"/>
  <c r="I41" i="21" s="1"/>
  <c r="J41" i="21" s="1"/>
  <c r="AC33" i="21"/>
  <c r="B33" i="21"/>
  <c r="AC44" i="21" s="1"/>
  <c r="AG3" i="21" s="1"/>
  <c r="P28" i="21"/>
  <c r="Q28" i="21" s="1"/>
  <c r="R28" i="21" s="1"/>
  <c r="S28" i="21" s="1"/>
  <c r="M29" i="21" s="1"/>
  <c r="N29" i="21" s="1"/>
  <c r="O29" i="21" s="1"/>
  <c r="P29" i="21" s="1"/>
  <c r="Q29" i="21" s="1"/>
  <c r="R29" i="21" s="1"/>
  <c r="S29" i="21" s="1"/>
  <c r="M30" i="21" s="1"/>
  <c r="N30" i="21" s="1"/>
  <c r="O30" i="21" s="1"/>
  <c r="P30" i="21" s="1"/>
  <c r="Q30" i="21" s="1"/>
  <c r="R30" i="21" s="1"/>
  <c r="S30" i="21" s="1"/>
  <c r="M31" i="21" s="1"/>
  <c r="N31" i="21" s="1"/>
  <c r="O31" i="21" s="1"/>
  <c r="P31" i="21" s="1"/>
  <c r="Q31" i="21" s="1"/>
  <c r="R31" i="21" s="1"/>
  <c r="S31" i="21" s="1"/>
  <c r="M32" i="21" s="1"/>
  <c r="N32" i="21" s="1"/>
  <c r="O32" i="21" s="1"/>
  <c r="P32" i="21" s="1"/>
  <c r="Q32" i="21" s="1"/>
  <c r="O28" i="21"/>
  <c r="F28" i="21"/>
  <c r="G28" i="21" s="1"/>
  <c r="H28" i="21" s="1"/>
  <c r="I28" i="21" s="1"/>
  <c r="J28" i="21" s="1"/>
  <c r="D29" i="21" s="1"/>
  <c r="E29" i="21" s="1"/>
  <c r="F29" i="21" s="1"/>
  <c r="G29" i="21" s="1"/>
  <c r="H29" i="21" s="1"/>
  <c r="I29" i="21" s="1"/>
  <c r="J29" i="21" s="1"/>
  <c r="D30" i="21" s="1"/>
  <c r="E30" i="21" s="1"/>
  <c r="F30" i="21" s="1"/>
  <c r="G30" i="21" s="1"/>
  <c r="H30" i="21" s="1"/>
  <c r="I30" i="21" s="1"/>
  <c r="J30" i="21" s="1"/>
  <c r="D31" i="21" s="1"/>
  <c r="E31" i="21" s="1"/>
  <c r="F31" i="21" s="1"/>
  <c r="G31" i="21" s="1"/>
  <c r="H31" i="21" s="1"/>
  <c r="I31" i="21" s="1"/>
  <c r="J31" i="21" s="1"/>
  <c r="D32" i="21" s="1"/>
  <c r="E32" i="21" s="1"/>
  <c r="E28" i="21"/>
  <c r="AG21" i="21"/>
  <c r="B19" i="21"/>
  <c r="N14" i="21"/>
  <c r="O14" i="21" s="1"/>
  <c r="P14" i="21" s="1"/>
  <c r="Q14" i="21" s="1"/>
  <c r="R14" i="21" s="1"/>
  <c r="S14" i="21" s="1"/>
  <c r="M15" i="21" s="1"/>
  <c r="N15" i="21" s="1"/>
  <c r="O15" i="21" s="1"/>
  <c r="P15" i="21" s="1"/>
  <c r="Q15" i="21" s="1"/>
  <c r="R15" i="21" s="1"/>
  <c r="S15" i="21" s="1"/>
  <c r="M16" i="21" s="1"/>
  <c r="N16" i="21" s="1"/>
  <c r="O16" i="21" s="1"/>
  <c r="P16" i="21" s="1"/>
  <c r="Q16" i="21" s="1"/>
  <c r="R16" i="21" s="1"/>
  <c r="S16" i="21" s="1"/>
  <c r="M17" i="21" s="1"/>
  <c r="N17" i="21" s="1"/>
  <c r="O17" i="21" s="1"/>
  <c r="P17" i="21" s="1"/>
  <c r="Q17" i="21" s="1"/>
  <c r="R17" i="21" s="1"/>
  <c r="S17" i="21" s="1"/>
  <c r="M18" i="21" s="1"/>
  <c r="I14" i="21"/>
  <c r="J14" i="21" s="1"/>
  <c r="D15" i="21" s="1"/>
  <c r="E15" i="21" s="1"/>
  <c r="F15" i="21" s="1"/>
  <c r="G15" i="21" s="1"/>
  <c r="H15" i="21" s="1"/>
  <c r="I15" i="21" s="1"/>
  <c r="J15" i="21" s="1"/>
  <c r="D16" i="21" s="1"/>
  <c r="E16" i="21" s="1"/>
  <c r="F16" i="21" s="1"/>
  <c r="G16" i="21" s="1"/>
  <c r="H16" i="21" s="1"/>
  <c r="I16" i="21" s="1"/>
  <c r="J16" i="21" s="1"/>
  <c r="D17" i="21" s="1"/>
  <c r="E17" i="21" s="1"/>
  <c r="F17" i="21" s="1"/>
  <c r="G17" i="21" s="1"/>
  <c r="H17" i="21" s="1"/>
  <c r="I17" i="21" s="1"/>
  <c r="J17" i="21" s="1"/>
  <c r="D18" i="21" s="1"/>
  <c r="E18" i="21" s="1"/>
  <c r="F18" i="21" s="1"/>
  <c r="G18" i="21" s="1"/>
  <c r="H18" i="21" s="1"/>
  <c r="I18" i="21" s="1"/>
  <c r="J18" i="21" s="1"/>
  <c r="AC10" i="21"/>
  <c r="B10" i="21"/>
  <c r="R5" i="21"/>
  <c r="S5" i="21" s="1"/>
  <c r="M6" i="21" s="1"/>
  <c r="N6" i="21" s="1"/>
  <c r="O6" i="21" s="1"/>
  <c r="P6" i="21" s="1"/>
  <c r="Q6" i="21" s="1"/>
  <c r="R6" i="21" s="1"/>
  <c r="S6" i="21" s="1"/>
  <c r="M7" i="21" s="1"/>
  <c r="N7" i="21" s="1"/>
  <c r="O7" i="21" s="1"/>
  <c r="P7" i="21" s="1"/>
  <c r="Q7" i="21" s="1"/>
  <c r="R7" i="21" s="1"/>
  <c r="S7" i="21" s="1"/>
  <c r="M8" i="21" s="1"/>
  <c r="N8" i="21" s="1"/>
  <c r="O8" i="21" s="1"/>
  <c r="P8" i="21" s="1"/>
  <c r="Q8" i="21" s="1"/>
  <c r="R8" i="21" s="1"/>
  <c r="S8" i="21" s="1"/>
  <c r="M9" i="21" s="1"/>
  <c r="N9" i="21" s="1"/>
  <c r="O9" i="21" s="1"/>
  <c r="P9" i="21" s="1"/>
  <c r="Q9" i="21" s="1"/>
  <c r="Q5" i="21"/>
  <c r="F5" i="21"/>
  <c r="G5" i="21" s="1"/>
  <c r="H5" i="21" s="1"/>
  <c r="I5" i="21" s="1"/>
  <c r="J5" i="21" s="1"/>
  <c r="D6" i="21" s="1"/>
  <c r="E6" i="21" s="1"/>
  <c r="F6" i="21" s="1"/>
  <c r="G6" i="21" s="1"/>
  <c r="H6" i="21" s="1"/>
  <c r="I6" i="21" s="1"/>
  <c r="J6" i="21" s="1"/>
  <c r="D7" i="21" s="1"/>
  <c r="E7" i="21" s="1"/>
  <c r="F7" i="21" s="1"/>
  <c r="G7" i="21" s="1"/>
  <c r="H7" i="21" s="1"/>
  <c r="I7" i="21" s="1"/>
  <c r="J7" i="21" s="1"/>
  <c r="D8" i="21" s="1"/>
  <c r="E8" i="21" s="1"/>
  <c r="F8" i="21" s="1"/>
  <c r="G8" i="21" s="1"/>
  <c r="H8" i="21" s="1"/>
  <c r="I8" i="21" s="1"/>
  <c r="J8" i="21" s="1"/>
  <c r="D9" i="21" s="1"/>
  <c r="E9" i="21" s="1"/>
  <c r="F9" i="21" s="1"/>
  <c r="AI35" i="20"/>
  <c r="AH35" i="20"/>
  <c r="AI34" i="20"/>
  <c r="AH34" i="20"/>
  <c r="AI33" i="20"/>
  <c r="AH33" i="20"/>
  <c r="AE32" i="20"/>
  <c r="AA32" i="20"/>
  <c r="U32" i="20"/>
  <c r="S32" i="20"/>
  <c r="P32" i="20"/>
  <c r="L32" i="20"/>
  <c r="F32" i="20"/>
  <c r="AI31" i="20"/>
  <c r="AH31" i="20"/>
  <c r="AI30" i="20"/>
  <c r="AH30" i="20"/>
  <c r="AI29" i="20"/>
  <c r="AH29" i="20"/>
  <c r="AI28" i="20"/>
  <c r="AH28" i="20"/>
  <c r="AI27" i="20"/>
  <c r="AH27" i="20"/>
  <c r="AI26" i="20"/>
  <c r="AH26" i="20"/>
  <c r="AI25" i="20"/>
  <c r="AH25" i="20"/>
  <c r="AE25" i="20"/>
  <c r="AA25" i="20"/>
  <c r="Y25" i="20"/>
  <c r="U25" i="20"/>
  <c r="S25" i="20"/>
  <c r="P25" i="20"/>
  <c r="N25" i="20"/>
  <c r="L25" i="20"/>
  <c r="H25" i="20"/>
  <c r="F25" i="20"/>
  <c r="AI24" i="20"/>
  <c r="AH24" i="20"/>
  <c r="AI22" i="20"/>
  <c r="AH22" i="20"/>
  <c r="AI21" i="20"/>
  <c r="AH21" i="20"/>
  <c r="AI20" i="20"/>
  <c r="AH20" i="20"/>
  <c r="AI19" i="20"/>
  <c r="AH19" i="20"/>
  <c r="AI18" i="20"/>
  <c r="AH18" i="20"/>
  <c r="AI17" i="20"/>
  <c r="AH17" i="20"/>
  <c r="AI16" i="20"/>
  <c r="AH16" i="20"/>
  <c r="AI15" i="20"/>
  <c r="AH15" i="20"/>
  <c r="AI13" i="20"/>
  <c r="AH13" i="20"/>
  <c r="AG13" i="20"/>
  <c r="AE13" i="20"/>
  <c r="AC13" i="20"/>
  <c r="AA13" i="20"/>
  <c r="Y13" i="20"/>
  <c r="W13" i="20"/>
  <c r="U13" i="20"/>
  <c r="S13" i="20"/>
  <c r="P13" i="20"/>
  <c r="L13" i="20"/>
  <c r="J13" i="20"/>
  <c r="N13" i="20" s="1"/>
  <c r="H13" i="20"/>
  <c r="F13" i="20"/>
  <c r="D13" i="20"/>
  <c r="AI12" i="20"/>
  <c r="AH12" i="20"/>
  <c r="AI11" i="20"/>
  <c r="AH11" i="20"/>
  <c r="AI10" i="20"/>
  <c r="AH10" i="20"/>
  <c r="AI9" i="20"/>
  <c r="AH9" i="20"/>
  <c r="AI8" i="20"/>
  <c r="AH8" i="20"/>
  <c r="AI7" i="20"/>
  <c r="AH7" i="20"/>
  <c r="AI6" i="20"/>
  <c r="AH6" i="20"/>
  <c r="AG5" i="20"/>
  <c r="AE5" i="20"/>
  <c r="AC5" i="20"/>
  <c r="AA5" i="20"/>
  <c r="Y5" i="20"/>
  <c r="W5" i="20"/>
  <c r="U5" i="20"/>
  <c r="S5" i="20"/>
  <c r="P5" i="20"/>
  <c r="N5" i="20"/>
  <c r="L5" i="20"/>
  <c r="J5" i="20"/>
  <c r="H5" i="20"/>
  <c r="F5" i="20"/>
  <c r="D5" i="20"/>
  <c r="G100" i="19"/>
  <c r="G99" i="19"/>
  <c r="G97" i="19"/>
  <c r="E97" i="19"/>
  <c r="B97" i="19"/>
  <c r="G96" i="19"/>
  <c r="E96" i="19" s="1"/>
  <c r="B96" i="19"/>
  <c r="G95" i="19"/>
  <c r="E95" i="19" s="1"/>
  <c r="B95" i="19"/>
  <c r="G94" i="19"/>
  <c r="E94" i="19"/>
  <c r="B94" i="19"/>
  <c r="G93" i="19"/>
  <c r="E93" i="19" s="1"/>
  <c r="B93" i="19"/>
  <c r="G92" i="19"/>
  <c r="E92" i="19" s="1"/>
  <c r="B92" i="19"/>
  <c r="G91" i="19"/>
  <c r="E91" i="19" s="1"/>
  <c r="B91" i="19"/>
  <c r="G90" i="19"/>
  <c r="E90" i="19" s="1"/>
  <c r="B90" i="19"/>
  <c r="E72" i="19"/>
  <c r="D72" i="19"/>
  <c r="G65" i="19"/>
  <c r="G64" i="19"/>
  <c r="G62" i="19"/>
  <c r="E62" i="19" s="1"/>
  <c r="B62" i="19"/>
  <c r="G61" i="19"/>
  <c r="E61" i="19"/>
  <c r="B61" i="19"/>
  <c r="G60" i="19"/>
  <c r="E60" i="19" s="1"/>
  <c r="B60" i="19"/>
  <c r="G59" i="19"/>
  <c r="E59" i="19"/>
  <c r="B59" i="19"/>
  <c r="G58" i="19"/>
  <c r="E58" i="19" s="1"/>
  <c r="B58" i="19"/>
  <c r="G57" i="19"/>
  <c r="E57" i="19"/>
  <c r="B57" i="19"/>
  <c r="G56" i="19"/>
  <c r="E56" i="19" s="1"/>
  <c r="B56" i="19"/>
  <c r="G55" i="19"/>
  <c r="E55" i="19"/>
  <c r="B55" i="19"/>
  <c r="G39" i="19"/>
  <c r="H39" i="19" s="1"/>
  <c r="I39" i="19" s="1"/>
  <c r="C40" i="19" s="1"/>
  <c r="F39" i="19"/>
  <c r="E39" i="19"/>
  <c r="D39" i="19"/>
  <c r="G26" i="19"/>
  <c r="G25" i="19"/>
  <c r="D4" i="19"/>
  <c r="H154" i="18"/>
  <c r="B154" i="18"/>
  <c r="H153" i="18"/>
  <c r="B153" i="18"/>
  <c r="H152" i="18"/>
  <c r="B152" i="18"/>
  <c r="H151" i="18"/>
  <c r="B151" i="18"/>
  <c r="H150" i="18"/>
  <c r="B150" i="18"/>
  <c r="H149" i="18"/>
  <c r="B149" i="18"/>
  <c r="H148" i="18"/>
  <c r="B148" i="18"/>
  <c r="H147" i="18"/>
  <c r="B147" i="18"/>
  <c r="B145" i="18"/>
  <c r="G136" i="18"/>
  <c r="K135" i="18"/>
  <c r="K136" i="18" s="1"/>
  <c r="C139" i="18" s="1"/>
  <c r="C140" i="18" s="1"/>
  <c r="C141" i="18" s="1"/>
  <c r="C142" i="18" s="1"/>
  <c r="K134" i="18"/>
  <c r="K133" i="18"/>
  <c r="C129" i="18"/>
  <c r="G125" i="18" s="1"/>
  <c r="G126" i="18" s="1"/>
  <c r="G127" i="18" s="1"/>
  <c r="G128" i="18" s="1"/>
  <c r="G129" i="18" s="1"/>
  <c r="K125" i="18" s="1"/>
  <c r="K126" i="18" s="1"/>
  <c r="K127" i="18" s="1"/>
  <c r="K128" i="18" s="1"/>
  <c r="K129" i="18" s="1"/>
  <c r="C132" i="18" s="1"/>
  <c r="C133" i="18" s="1"/>
  <c r="C134" i="18" s="1"/>
  <c r="C135" i="18" s="1"/>
  <c r="C136" i="18" s="1"/>
  <c r="G132" i="18" s="1"/>
  <c r="G133" i="18" s="1"/>
  <c r="G134" i="18" s="1"/>
  <c r="C128" i="18"/>
  <c r="C122" i="18"/>
  <c r="G118" i="18" s="1"/>
  <c r="G119" i="18" s="1"/>
  <c r="G120" i="18" s="1"/>
  <c r="G121" i="18" s="1"/>
  <c r="G122" i="18" s="1"/>
  <c r="K118" i="18" s="1"/>
  <c r="K119" i="18" s="1"/>
  <c r="K120" i="18" s="1"/>
  <c r="K121" i="18" s="1"/>
  <c r="K122" i="18" s="1"/>
  <c r="C125" i="18" s="1"/>
  <c r="C126" i="18" s="1"/>
  <c r="C121" i="18"/>
  <c r="C120" i="18"/>
  <c r="C119" i="18"/>
  <c r="C114" i="18"/>
  <c r="C115" i="18" s="1"/>
  <c r="G111" i="18" s="1"/>
  <c r="G112" i="18" s="1"/>
  <c r="G113" i="18" s="1"/>
  <c r="G114" i="18" s="1"/>
  <c r="G115" i="18" s="1"/>
  <c r="K111" i="18" s="1"/>
  <c r="K112" i="18" s="1"/>
  <c r="K113" i="18" s="1"/>
  <c r="K114" i="18" s="1"/>
  <c r="K115" i="18" s="1"/>
  <c r="C113" i="18"/>
  <c r="C112" i="18"/>
  <c r="G110" i="18"/>
  <c r="K110" i="18" s="1"/>
  <c r="C117" i="18" s="1"/>
  <c r="G117" i="18" s="1"/>
  <c r="K117" i="18" s="1"/>
  <c r="C124" i="18" s="1"/>
  <c r="G124" i="18" s="1"/>
  <c r="K124" i="18" s="1"/>
  <c r="C131" i="18" s="1"/>
  <c r="G131" i="18" s="1"/>
  <c r="K131" i="18" s="1"/>
  <c r="C138" i="18" s="1"/>
  <c r="H101" i="18"/>
  <c r="B101" i="18"/>
  <c r="H100" i="18"/>
  <c r="B100" i="18"/>
  <c r="H99" i="18"/>
  <c r="B99" i="18"/>
  <c r="H98" i="18"/>
  <c r="B98" i="18"/>
  <c r="H97" i="18"/>
  <c r="B97" i="18"/>
  <c r="H96" i="18"/>
  <c r="B96" i="18"/>
  <c r="H95" i="18"/>
  <c r="B95" i="18"/>
  <c r="H94" i="18"/>
  <c r="B94" i="18"/>
  <c r="B92" i="18"/>
  <c r="G80" i="18"/>
  <c r="G81" i="18" s="1"/>
  <c r="G82" i="18" s="1"/>
  <c r="G83" i="18" s="1"/>
  <c r="K79" i="18" s="1"/>
  <c r="K80" i="18" s="1"/>
  <c r="K81" i="18" s="1"/>
  <c r="K82" i="18" s="1"/>
  <c r="K83" i="18" s="1"/>
  <c r="C86" i="18" s="1"/>
  <c r="C87" i="18" s="1"/>
  <c r="C88" i="18" s="1"/>
  <c r="C89" i="18" s="1"/>
  <c r="C90" i="18" s="1"/>
  <c r="C76" i="18"/>
  <c r="G73" i="18"/>
  <c r="G74" i="18" s="1"/>
  <c r="G75" i="18" s="1"/>
  <c r="G76" i="18" s="1"/>
  <c r="K72" i="18" s="1"/>
  <c r="K73" i="18" s="1"/>
  <c r="K74" i="18" s="1"/>
  <c r="K75" i="18" s="1"/>
  <c r="K76" i="18" s="1"/>
  <c r="C79" i="18" s="1"/>
  <c r="C80" i="18" s="1"/>
  <c r="C81" i="18" s="1"/>
  <c r="C82" i="18" s="1"/>
  <c r="C83" i="18" s="1"/>
  <c r="K61" i="18"/>
  <c r="K62" i="18" s="1"/>
  <c r="C65" i="18" s="1"/>
  <c r="C66" i="18" s="1"/>
  <c r="C67" i="18" s="1"/>
  <c r="C68" i="18" s="1"/>
  <c r="C69" i="18" s="1"/>
  <c r="G65" i="18" s="1"/>
  <c r="G66" i="18" s="1"/>
  <c r="G67" i="18" s="1"/>
  <c r="G68" i="18" s="1"/>
  <c r="G69" i="18" s="1"/>
  <c r="K65" i="18" s="1"/>
  <c r="K66" i="18" s="1"/>
  <c r="K67" i="18" s="1"/>
  <c r="K68" i="18" s="1"/>
  <c r="K69" i="18" s="1"/>
  <c r="C72" i="18" s="1"/>
  <c r="C73" i="18" s="1"/>
  <c r="C74" i="18" s="1"/>
  <c r="K60" i="18"/>
  <c r="C59" i="18"/>
  <c r="C60" i="18" s="1"/>
  <c r="C61" i="18" s="1"/>
  <c r="C62" i="18" s="1"/>
  <c r="G58" i="18" s="1"/>
  <c r="G59" i="18" s="1"/>
  <c r="G60" i="18" s="1"/>
  <c r="G61" i="18" s="1"/>
  <c r="G62" i="18" s="1"/>
  <c r="K58" i="18" s="1"/>
  <c r="G57" i="18"/>
  <c r="K57" i="18" s="1"/>
  <c r="C64" i="18" s="1"/>
  <c r="G64" i="18" s="1"/>
  <c r="K64" i="18" s="1"/>
  <c r="C71" i="18" s="1"/>
  <c r="G71" i="18" s="1"/>
  <c r="K71" i="18" s="1"/>
  <c r="C78" i="18" s="1"/>
  <c r="G78" i="18" s="1"/>
  <c r="K78" i="18" s="1"/>
  <c r="C85" i="18" s="1"/>
  <c r="H43" i="18"/>
  <c r="B43" i="18"/>
  <c r="H42" i="18"/>
  <c r="B42" i="18"/>
  <c r="H41" i="18"/>
  <c r="B41" i="18"/>
  <c r="H40" i="18"/>
  <c r="B40" i="18"/>
  <c r="H39" i="18"/>
  <c r="B39" i="18"/>
  <c r="H38" i="18"/>
  <c r="B38" i="18"/>
  <c r="B36" i="18"/>
  <c r="K28" i="18"/>
  <c r="K29" i="18" s="1"/>
  <c r="K27" i="18"/>
  <c r="K26" i="18"/>
  <c r="K20" i="18"/>
  <c r="K21" i="18" s="1"/>
  <c r="K22" i="18" s="1"/>
  <c r="C25" i="18" s="1"/>
  <c r="C26" i="18" s="1"/>
  <c r="C27" i="18" s="1"/>
  <c r="C28" i="18" s="1"/>
  <c r="C29" i="18" s="1"/>
  <c r="G25" i="18" s="1"/>
  <c r="G26" i="18" s="1"/>
  <c r="G27" i="18" s="1"/>
  <c r="G28" i="18" s="1"/>
  <c r="G29" i="18" s="1"/>
  <c r="G19" i="18"/>
  <c r="G20" i="18" s="1"/>
  <c r="G21" i="18" s="1"/>
  <c r="G22" i="18" s="1"/>
  <c r="K18" i="18" s="1"/>
  <c r="K19" i="18" s="1"/>
  <c r="C10" i="18"/>
  <c r="G10" i="18" s="1"/>
  <c r="K10" i="18" s="1"/>
  <c r="C17" i="18" s="1"/>
  <c r="G17" i="18" s="1"/>
  <c r="K17" i="18" s="1"/>
  <c r="C24" i="18" s="1"/>
  <c r="G24" i="18" s="1"/>
  <c r="K24" i="18" s="1"/>
  <c r="K8" i="18"/>
  <c r="C11" i="18" s="1"/>
  <c r="C12" i="18" s="1"/>
  <c r="C13" i="18" s="1"/>
  <c r="C14" i="18" s="1"/>
  <c r="C15" i="18" s="1"/>
  <c r="G11" i="18" s="1"/>
  <c r="G12" i="18" s="1"/>
  <c r="G13" i="18" s="1"/>
  <c r="G14" i="18" s="1"/>
  <c r="G15" i="18" s="1"/>
  <c r="K11" i="18" s="1"/>
  <c r="K12" i="18" s="1"/>
  <c r="K13" i="18" s="1"/>
  <c r="K14" i="18" s="1"/>
  <c r="K15" i="18" s="1"/>
  <c r="C18" i="18" s="1"/>
  <c r="C19" i="18" s="1"/>
  <c r="C20" i="18" s="1"/>
  <c r="C21" i="18" s="1"/>
  <c r="C22" i="18" s="1"/>
  <c r="C6" i="18"/>
  <c r="C7" i="18" s="1"/>
  <c r="C8" i="18" s="1"/>
  <c r="G4" i="18" s="1"/>
  <c r="G5" i="18" s="1"/>
  <c r="G6" i="18" s="1"/>
  <c r="G7" i="18" s="1"/>
  <c r="G8" i="18" s="1"/>
  <c r="K4" i="18" s="1"/>
  <c r="K5" i="18" s="1"/>
  <c r="K6" i="18" s="1"/>
  <c r="C5" i="18"/>
  <c r="G3" i="18"/>
  <c r="K3" i="18" s="1"/>
  <c r="AK42" i="17"/>
  <c r="AL42" i="17" s="1"/>
  <c r="AK43" i="17" s="1"/>
  <c r="AL43" i="17" s="1"/>
  <c r="AK44" i="17" s="1"/>
  <c r="AL44" i="17" s="1"/>
  <c r="AK45" i="17" s="1"/>
  <c r="AL45" i="17" s="1"/>
  <c r="AK46" i="17" s="1"/>
  <c r="AL46" i="17" s="1"/>
  <c r="AK47" i="17" s="1"/>
  <c r="AL47" i="17" s="1"/>
  <c r="AK48" i="17" s="1"/>
  <c r="AL48" i="17" s="1"/>
  <c r="AK49" i="17" s="1"/>
  <c r="AL49" i="17" s="1"/>
  <c r="AK50" i="17" s="1"/>
  <c r="AL50" i="17" s="1"/>
  <c r="AK51" i="17" s="1"/>
  <c r="AL51" i="17" s="1"/>
  <c r="AK52" i="17" s="1"/>
  <c r="AL52" i="17" s="1"/>
  <c r="AB31" i="17"/>
  <c r="L30" i="17"/>
  <c r="D30" i="17"/>
  <c r="C26" i="17"/>
  <c r="D26" i="17" s="1"/>
  <c r="E26" i="17" s="1"/>
  <c r="F26" i="17" s="1"/>
  <c r="G26" i="17" s="1"/>
  <c r="H26" i="17" s="1"/>
  <c r="I26" i="17" s="1"/>
  <c r="C27" i="17" s="1"/>
  <c r="D27" i="17" s="1"/>
  <c r="E27" i="17" s="1"/>
  <c r="F27" i="17" s="1"/>
  <c r="G27" i="17" s="1"/>
  <c r="H27" i="17" s="1"/>
  <c r="I27" i="17" s="1"/>
  <c r="C28" i="17" s="1"/>
  <c r="D28" i="17" s="1"/>
  <c r="E28" i="17" s="1"/>
  <c r="F28" i="17" s="1"/>
  <c r="G28" i="17" s="1"/>
  <c r="H28" i="17" s="1"/>
  <c r="I28" i="17" s="1"/>
  <c r="C29" i="17" s="1"/>
  <c r="D29" i="17" s="1"/>
  <c r="E29" i="17" s="1"/>
  <c r="F29" i="17" s="1"/>
  <c r="G29" i="17" s="1"/>
  <c r="H29" i="17" s="1"/>
  <c r="I29" i="17" s="1"/>
  <c r="AE25" i="17"/>
  <c r="AF25" i="17" s="1"/>
  <c r="AG25" i="17" s="1"/>
  <c r="AA26" i="17" s="1"/>
  <c r="AB26" i="17" s="1"/>
  <c r="AC26" i="17" s="1"/>
  <c r="AD26" i="17" s="1"/>
  <c r="AE26" i="17" s="1"/>
  <c r="AF26" i="17" s="1"/>
  <c r="AG26" i="17" s="1"/>
  <c r="AA27" i="17" s="1"/>
  <c r="AB27" i="17" s="1"/>
  <c r="AC27" i="17" s="1"/>
  <c r="AD27" i="17" s="1"/>
  <c r="AE27" i="17" s="1"/>
  <c r="AF27" i="17" s="1"/>
  <c r="AG27" i="17" s="1"/>
  <c r="AA28" i="17" s="1"/>
  <c r="AB28" i="17" s="1"/>
  <c r="AC28" i="17" s="1"/>
  <c r="AD28" i="17" s="1"/>
  <c r="AE28" i="17" s="1"/>
  <c r="AF28" i="17" s="1"/>
  <c r="AG28" i="17" s="1"/>
  <c r="AA29" i="17" s="1"/>
  <c r="AB29" i="17" s="1"/>
  <c r="AC29" i="17" s="1"/>
  <c r="AD29" i="17" s="1"/>
  <c r="Y25" i="17"/>
  <c r="S26" i="17" s="1"/>
  <c r="T26" i="17" s="1"/>
  <c r="U26" i="17" s="1"/>
  <c r="V26" i="17" s="1"/>
  <c r="W26" i="17" s="1"/>
  <c r="X26" i="17" s="1"/>
  <c r="Y26" i="17" s="1"/>
  <c r="S27" i="17" s="1"/>
  <c r="T27" i="17" s="1"/>
  <c r="U27" i="17" s="1"/>
  <c r="V27" i="17" s="1"/>
  <c r="W27" i="17" s="1"/>
  <c r="X27" i="17" s="1"/>
  <c r="Y27" i="17" s="1"/>
  <c r="S28" i="17" s="1"/>
  <c r="T28" i="17" s="1"/>
  <c r="U28" i="17" s="1"/>
  <c r="V28" i="17" s="1"/>
  <c r="W28" i="17" s="1"/>
  <c r="X28" i="17" s="1"/>
  <c r="Y28" i="17" s="1"/>
  <c r="S29" i="17" s="1"/>
  <c r="T29" i="17" s="1"/>
  <c r="U29" i="17" s="1"/>
  <c r="V25" i="17"/>
  <c r="W25" i="17" s="1"/>
  <c r="X25" i="17" s="1"/>
  <c r="N25" i="17"/>
  <c r="O25" i="17" s="1"/>
  <c r="P25" i="17" s="1"/>
  <c r="Q25" i="17" s="1"/>
  <c r="K26" i="17" s="1"/>
  <c r="L26" i="17" s="1"/>
  <c r="M26" i="17" s="1"/>
  <c r="N26" i="17" s="1"/>
  <c r="O26" i="17" s="1"/>
  <c r="P26" i="17" s="1"/>
  <c r="Q26" i="17" s="1"/>
  <c r="K27" i="17" s="1"/>
  <c r="L27" i="17" s="1"/>
  <c r="M27" i="17" s="1"/>
  <c r="N27" i="17" s="1"/>
  <c r="O27" i="17" s="1"/>
  <c r="P27" i="17" s="1"/>
  <c r="Q27" i="17" s="1"/>
  <c r="K28" i="17" s="1"/>
  <c r="L28" i="17" s="1"/>
  <c r="M28" i="17" s="1"/>
  <c r="N28" i="17" s="1"/>
  <c r="O28" i="17" s="1"/>
  <c r="P28" i="17" s="1"/>
  <c r="Q28" i="17" s="1"/>
  <c r="K29" i="17" s="1"/>
  <c r="L29" i="17" s="1"/>
  <c r="M25" i="17"/>
  <c r="L25" i="17"/>
  <c r="D21" i="17"/>
  <c r="AB16" i="17"/>
  <c r="AC16" i="17" s="1"/>
  <c r="AD16" i="17" s="1"/>
  <c r="AE16" i="17" s="1"/>
  <c r="AF16" i="17" s="1"/>
  <c r="AG16" i="17" s="1"/>
  <c r="AA17" i="17" s="1"/>
  <c r="AB17" i="17" s="1"/>
  <c r="AC17" i="17" s="1"/>
  <c r="AD17" i="17" s="1"/>
  <c r="AE17" i="17" s="1"/>
  <c r="AF17" i="17" s="1"/>
  <c r="AG17" i="17" s="1"/>
  <c r="AA18" i="17" s="1"/>
  <c r="AB18" i="17" s="1"/>
  <c r="AC18" i="17" s="1"/>
  <c r="AD18" i="17" s="1"/>
  <c r="AE18" i="17" s="1"/>
  <c r="AF18" i="17" s="1"/>
  <c r="AG18" i="17" s="1"/>
  <c r="AA19" i="17" s="1"/>
  <c r="AB19" i="17" s="1"/>
  <c r="AC19" i="17" s="1"/>
  <c r="AD19" i="17" s="1"/>
  <c r="AE19" i="17" s="1"/>
  <c r="AF19" i="17" s="1"/>
  <c r="AG15" i="17"/>
  <c r="AA16" i="17" s="1"/>
  <c r="V15" i="17"/>
  <c r="W15" i="17" s="1"/>
  <c r="X15" i="17" s="1"/>
  <c r="Y15" i="17" s="1"/>
  <c r="S16" i="17" s="1"/>
  <c r="T16" i="17" s="1"/>
  <c r="U16" i="17" s="1"/>
  <c r="V16" i="17" s="1"/>
  <c r="W16" i="17" s="1"/>
  <c r="X16" i="17" s="1"/>
  <c r="Y16" i="17" s="1"/>
  <c r="S17" i="17" s="1"/>
  <c r="T17" i="17" s="1"/>
  <c r="U17" i="17" s="1"/>
  <c r="V17" i="17" s="1"/>
  <c r="W17" i="17" s="1"/>
  <c r="X17" i="17" s="1"/>
  <c r="Y17" i="17" s="1"/>
  <c r="S18" i="17" s="1"/>
  <c r="T18" i="17" s="1"/>
  <c r="U18" i="17" s="1"/>
  <c r="V18" i="17" s="1"/>
  <c r="W18" i="17" s="1"/>
  <c r="X18" i="17" s="1"/>
  <c r="Y18" i="17" s="1"/>
  <c r="S19" i="17" s="1"/>
  <c r="T19" i="17" s="1"/>
  <c r="U19" i="17" s="1"/>
  <c r="V19" i="17" s="1"/>
  <c r="W19" i="17" s="1"/>
  <c r="M15" i="17"/>
  <c r="N15" i="17" s="1"/>
  <c r="O15" i="17" s="1"/>
  <c r="P15" i="17" s="1"/>
  <c r="Q15" i="17" s="1"/>
  <c r="K16" i="17" s="1"/>
  <c r="L16" i="17" s="1"/>
  <c r="M16" i="17" s="1"/>
  <c r="N16" i="17" s="1"/>
  <c r="O16" i="17" s="1"/>
  <c r="P16" i="17" s="1"/>
  <c r="Q16" i="17" s="1"/>
  <c r="K17" i="17" s="1"/>
  <c r="L17" i="17" s="1"/>
  <c r="M17" i="17" s="1"/>
  <c r="N17" i="17" s="1"/>
  <c r="O17" i="17" s="1"/>
  <c r="P17" i="17" s="1"/>
  <c r="Q17" i="17" s="1"/>
  <c r="K18" i="17" s="1"/>
  <c r="L18" i="17" s="1"/>
  <c r="M18" i="17" s="1"/>
  <c r="N18" i="17" s="1"/>
  <c r="O18" i="17" s="1"/>
  <c r="P18" i="17" s="1"/>
  <c r="Q18" i="17" s="1"/>
  <c r="K19" i="17" s="1"/>
  <c r="L19" i="17" s="1"/>
  <c r="M19" i="17" s="1"/>
  <c r="G15" i="17"/>
  <c r="H15" i="17" s="1"/>
  <c r="I15" i="17" s="1"/>
  <c r="C16" i="17" s="1"/>
  <c r="D16" i="17" s="1"/>
  <c r="E16" i="17" s="1"/>
  <c r="F16" i="17" s="1"/>
  <c r="G16" i="17" s="1"/>
  <c r="H16" i="17" s="1"/>
  <c r="I16" i="17" s="1"/>
  <c r="C17" i="17" s="1"/>
  <c r="D17" i="17" s="1"/>
  <c r="E17" i="17" s="1"/>
  <c r="F17" i="17" s="1"/>
  <c r="G17" i="17" s="1"/>
  <c r="H17" i="17" s="1"/>
  <c r="I17" i="17" s="1"/>
  <c r="C18" i="17" s="1"/>
  <c r="D18" i="17" s="1"/>
  <c r="E18" i="17" s="1"/>
  <c r="F18" i="17" s="1"/>
  <c r="G18" i="17" s="1"/>
  <c r="H18" i="17" s="1"/>
  <c r="I18" i="17" s="1"/>
  <c r="C19" i="17" s="1"/>
  <c r="F15" i="17"/>
  <c r="D15" i="17"/>
  <c r="E15" i="17" s="1"/>
  <c r="L11" i="17"/>
  <c r="AB10" i="17"/>
  <c r="T10" i="17"/>
  <c r="L10" i="17"/>
  <c r="D10" i="17"/>
  <c r="X6" i="17"/>
  <c r="Y6" i="17" s="1"/>
  <c r="S7" i="17" s="1"/>
  <c r="T7" i="17" s="1"/>
  <c r="U7" i="17" s="1"/>
  <c r="V7" i="17" s="1"/>
  <c r="W7" i="17" s="1"/>
  <c r="X7" i="17" s="1"/>
  <c r="Y7" i="17" s="1"/>
  <c r="S8" i="17" s="1"/>
  <c r="T8" i="17" s="1"/>
  <c r="U8" i="17" s="1"/>
  <c r="V8" i="17" s="1"/>
  <c r="W8" i="17" s="1"/>
  <c r="X8" i="17" s="1"/>
  <c r="Y8" i="17" s="1"/>
  <c r="S9" i="17" s="1"/>
  <c r="T9" i="17" s="1"/>
  <c r="U9" i="17" s="1"/>
  <c r="V9" i="17" s="1"/>
  <c r="W9" i="17" s="1"/>
  <c r="AG5" i="17"/>
  <c r="AA6" i="17" s="1"/>
  <c r="AB6" i="17" s="1"/>
  <c r="AC6" i="17" s="1"/>
  <c r="AD6" i="17" s="1"/>
  <c r="AE6" i="17" s="1"/>
  <c r="AF6" i="17" s="1"/>
  <c r="AG6" i="17" s="1"/>
  <c r="AA7" i="17" s="1"/>
  <c r="AB7" i="17" s="1"/>
  <c r="AC7" i="17" s="1"/>
  <c r="AD7" i="17" s="1"/>
  <c r="AE7" i="17" s="1"/>
  <c r="AF7" i="17" s="1"/>
  <c r="AG7" i="17" s="1"/>
  <c r="AA8" i="17" s="1"/>
  <c r="AB8" i="17" s="1"/>
  <c r="AC8" i="17" s="1"/>
  <c r="AD8" i="17" s="1"/>
  <c r="AE8" i="17" s="1"/>
  <c r="AF8" i="17" s="1"/>
  <c r="AG8" i="17" s="1"/>
  <c r="AA9" i="17" s="1"/>
  <c r="AB9" i="17" s="1"/>
  <c r="AC9" i="17" s="1"/>
  <c r="AD9" i="17" s="1"/>
  <c r="AE9" i="17" s="1"/>
  <c r="AF9" i="17" s="1"/>
  <c r="AG9" i="17" s="1"/>
  <c r="W5" i="17"/>
  <c r="X5" i="17" s="1"/>
  <c r="Y5" i="17" s="1"/>
  <c r="S6" i="17" s="1"/>
  <c r="T6" i="17" s="1"/>
  <c r="U6" i="17" s="1"/>
  <c r="V6" i="17" s="1"/>
  <c r="W6" i="17" s="1"/>
  <c r="V5" i="17"/>
  <c r="O5" i="17"/>
  <c r="P5" i="17" s="1"/>
  <c r="Q5" i="17" s="1"/>
  <c r="K6" i="17" s="1"/>
  <c r="L6" i="17" s="1"/>
  <c r="M6" i="17" s="1"/>
  <c r="N6" i="17" s="1"/>
  <c r="O6" i="17" s="1"/>
  <c r="P6" i="17" s="1"/>
  <c r="Q6" i="17" s="1"/>
  <c r="K7" i="17" s="1"/>
  <c r="L7" i="17" s="1"/>
  <c r="M7" i="17" s="1"/>
  <c r="N7" i="17" s="1"/>
  <c r="O7" i="17" s="1"/>
  <c r="P7" i="17" s="1"/>
  <c r="Q7" i="17" s="1"/>
  <c r="K8" i="17" s="1"/>
  <c r="L8" i="17" s="1"/>
  <c r="M8" i="17" s="1"/>
  <c r="N8" i="17" s="1"/>
  <c r="O8" i="17" s="1"/>
  <c r="P8" i="17" s="1"/>
  <c r="Q8" i="17" s="1"/>
  <c r="K9" i="17" s="1"/>
  <c r="L9" i="17" s="1"/>
  <c r="M9" i="17" s="1"/>
  <c r="N5" i="17"/>
  <c r="M5" i="17"/>
  <c r="D5" i="17"/>
  <c r="E5" i="17" s="1"/>
  <c r="F5" i="17" s="1"/>
  <c r="G5" i="17" s="1"/>
  <c r="H5" i="17" s="1"/>
  <c r="I5" i="17" s="1"/>
  <c r="C6" i="17" s="1"/>
  <c r="D6" i="17" s="1"/>
  <c r="E6" i="17" s="1"/>
  <c r="F6" i="17" s="1"/>
  <c r="G6" i="17" s="1"/>
  <c r="H6" i="17" s="1"/>
  <c r="I6" i="17" s="1"/>
  <c r="C7" i="17" s="1"/>
  <c r="D7" i="17" s="1"/>
  <c r="E7" i="17" s="1"/>
  <c r="F7" i="17" s="1"/>
  <c r="G7" i="17" s="1"/>
  <c r="H7" i="17" s="1"/>
  <c r="I7" i="17" s="1"/>
  <c r="C8" i="17" s="1"/>
  <c r="D8" i="17" s="1"/>
  <c r="E8" i="17" s="1"/>
  <c r="F8" i="17" s="1"/>
  <c r="G8" i="17" s="1"/>
  <c r="H8" i="17" s="1"/>
  <c r="I8" i="17" s="1"/>
  <c r="C9" i="17" s="1"/>
  <c r="G32" i="23" l="1"/>
  <c r="G8" i="23"/>
  <c r="G10" i="23"/>
  <c r="G12" i="23"/>
  <c r="G14" i="23"/>
  <c r="G16" i="23"/>
  <c r="G18" i="23"/>
  <c r="G20" i="23"/>
  <c r="G22" i="23"/>
  <c r="G24" i="23"/>
  <c r="G26" i="23"/>
  <c r="G28" i="23"/>
  <c r="G30" i="23"/>
  <c r="G7" i="23"/>
  <c r="G9" i="23"/>
  <c r="G11" i="23"/>
  <c r="G13" i="23"/>
  <c r="G15" i="23"/>
  <c r="G17" i="23"/>
  <c r="G19" i="23"/>
  <c r="G21" i="23"/>
  <c r="G23" i="23"/>
  <c r="G25" i="23"/>
  <c r="G27" i="23"/>
  <c r="G29" i="23"/>
  <c r="G31" i="23"/>
  <c r="AC20" i="21"/>
  <c r="AG2" i="21" s="1"/>
  <c r="AC65" i="21"/>
  <c r="AG4" i="21" s="1"/>
  <c r="D40" i="19"/>
  <c r="E40" i="19" s="1"/>
  <c r="F40" i="19" s="1"/>
  <c r="G40" i="19" s="1"/>
  <c r="H40" i="19" s="1"/>
  <c r="I40" i="19" s="1"/>
  <c r="C41" i="19" s="1"/>
  <c r="E4" i="19"/>
  <c r="F4" i="19" s="1"/>
  <c r="G4" i="19" s="1"/>
  <c r="H4" i="19" s="1"/>
  <c r="I4" i="19" s="1"/>
  <c r="C5" i="19" s="1"/>
  <c r="J39" i="19"/>
  <c r="F72" i="19"/>
  <c r="G72" i="19" s="1"/>
  <c r="H72" i="19" s="1"/>
  <c r="I72" i="19" s="1"/>
  <c r="C73" i="19" s="1"/>
  <c r="T30" i="17"/>
  <c r="L20" i="17"/>
  <c r="D5" i="19" l="1"/>
  <c r="E5" i="19" s="1"/>
  <c r="F5" i="19" s="1"/>
  <c r="G5" i="19" s="1"/>
  <c r="H5" i="19" s="1"/>
  <c r="I5" i="19" s="1"/>
  <c r="C6" i="19" s="1"/>
  <c r="D73" i="19"/>
  <c r="E73" i="19" s="1"/>
  <c r="F73" i="19" s="1"/>
  <c r="G73" i="19" s="1"/>
  <c r="H73" i="19" s="1"/>
  <c r="I73" i="19" s="1"/>
  <c r="C74" i="19" s="1"/>
  <c r="D74" i="19" s="1"/>
  <c r="E74" i="19" s="1"/>
  <c r="F74" i="19" s="1"/>
  <c r="G74" i="19" s="1"/>
  <c r="H74" i="19" s="1"/>
  <c r="I74" i="19" s="1"/>
  <c r="C75" i="19" s="1"/>
  <c r="D75" i="19" s="1"/>
  <c r="E75" i="19" s="1"/>
  <c r="F75" i="19" s="1"/>
  <c r="G75" i="19" s="1"/>
  <c r="H75" i="19" s="1"/>
  <c r="I75" i="19" s="1"/>
  <c r="C76" i="19" s="1"/>
  <c r="D76" i="19" s="1"/>
  <c r="E76" i="19" s="1"/>
  <c r="F76" i="19" s="1"/>
  <c r="G76" i="19" s="1"/>
  <c r="H76" i="19" s="1"/>
  <c r="I76" i="19" s="1"/>
  <c r="C77" i="19" s="1"/>
  <c r="J73" i="19"/>
  <c r="D41" i="19"/>
  <c r="E41" i="19" s="1"/>
  <c r="F41" i="19" s="1"/>
  <c r="G41" i="19" s="1"/>
  <c r="H41" i="19" s="1"/>
  <c r="I41" i="19" s="1"/>
  <c r="C42" i="19" s="1"/>
  <c r="D42" i="19" s="1"/>
  <c r="E42" i="19" s="1"/>
  <c r="F42" i="19" s="1"/>
  <c r="G42" i="19" s="1"/>
  <c r="H42" i="19" s="1"/>
  <c r="I42" i="19" s="1"/>
  <c r="C43" i="19" s="1"/>
  <c r="J72" i="19"/>
  <c r="J40" i="19"/>
  <c r="J4" i="19"/>
  <c r="D77" i="19" l="1"/>
  <c r="E77" i="19" s="1"/>
  <c r="F77" i="19" s="1"/>
  <c r="G77" i="19" s="1"/>
  <c r="H77" i="19" s="1"/>
  <c r="I77" i="19" s="1"/>
  <c r="C78" i="19" s="1"/>
  <c r="D43" i="19"/>
  <c r="E43" i="19" s="1"/>
  <c r="F43" i="19" s="1"/>
  <c r="G43" i="19" s="1"/>
  <c r="H43" i="19" s="1"/>
  <c r="I43" i="19" s="1"/>
  <c r="C44" i="19" s="1"/>
  <c r="J6" i="19"/>
  <c r="D6" i="19"/>
  <c r="E6" i="19" s="1"/>
  <c r="F6" i="19" s="1"/>
  <c r="G6" i="19" s="1"/>
  <c r="H6" i="19" s="1"/>
  <c r="I6" i="19" s="1"/>
  <c r="C7" i="19" s="1"/>
  <c r="J41" i="19"/>
  <c r="J5" i="19"/>
  <c r="D78" i="19" l="1"/>
  <c r="E78" i="19" s="1"/>
  <c r="F78" i="19" s="1"/>
  <c r="G78" i="19" s="1"/>
  <c r="H78" i="19" s="1"/>
  <c r="I78" i="19" s="1"/>
  <c r="C79" i="19" s="1"/>
  <c r="D44" i="19"/>
  <c r="E44" i="19" s="1"/>
  <c r="F44" i="19" s="1"/>
  <c r="G44" i="19" s="1"/>
  <c r="H44" i="19" s="1"/>
  <c r="I44" i="19" s="1"/>
  <c r="C45" i="19" s="1"/>
  <c r="J77" i="19"/>
  <c r="J43" i="19"/>
  <c r="D7" i="19"/>
  <c r="E7" i="19" s="1"/>
  <c r="F7" i="19" s="1"/>
  <c r="G7" i="19" s="1"/>
  <c r="H7" i="19" s="1"/>
  <c r="I7" i="19" s="1"/>
  <c r="C8" i="19" s="1"/>
  <c r="D79" i="19" l="1"/>
  <c r="E79" i="19" s="1"/>
  <c r="F79" i="19" s="1"/>
  <c r="G79" i="19" s="1"/>
  <c r="H79" i="19" s="1"/>
  <c r="I79" i="19" s="1"/>
  <c r="C80" i="19" s="1"/>
  <c r="D80" i="19" s="1"/>
  <c r="E80" i="19" s="1"/>
  <c r="F80" i="19" s="1"/>
  <c r="G80" i="19" s="1"/>
  <c r="H80" i="19" s="1"/>
  <c r="I80" i="19" s="1"/>
  <c r="C81" i="19" s="1"/>
  <c r="J78" i="19"/>
  <c r="D8" i="19"/>
  <c r="E8" i="19" s="1"/>
  <c r="F8" i="19" s="1"/>
  <c r="G8" i="19" s="1"/>
  <c r="H8" i="19" s="1"/>
  <c r="I8" i="19" s="1"/>
  <c r="C9" i="19" s="1"/>
  <c r="D9" i="19" s="1"/>
  <c r="E9" i="19" s="1"/>
  <c r="D45" i="19"/>
  <c r="E45" i="19" s="1"/>
  <c r="F45" i="19" s="1"/>
  <c r="G45" i="19" s="1"/>
  <c r="H45" i="19" s="1"/>
  <c r="I45" i="19" s="1"/>
  <c r="C46" i="19" s="1"/>
  <c r="D46" i="19" s="1"/>
  <c r="E46" i="19" s="1"/>
  <c r="F46" i="19" s="1"/>
  <c r="G46" i="19" s="1"/>
  <c r="H46" i="19" s="1"/>
  <c r="I46" i="19" s="1"/>
  <c r="C47" i="19" s="1"/>
  <c r="J7" i="19"/>
  <c r="J44" i="19"/>
  <c r="J45" i="19" l="1"/>
  <c r="F9" i="19"/>
  <c r="G9" i="19" s="1"/>
  <c r="H9" i="19" s="1"/>
  <c r="I9" i="19" s="1"/>
  <c r="C10" i="19" s="1"/>
  <c r="D81" i="19"/>
  <c r="E81" i="19" s="1"/>
  <c r="F81" i="19" s="1"/>
  <c r="G81" i="19" s="1"/>
  <c r="H81" i="19" s="1"/>
  <c r="I81" i="19" s="1"/>
  <c r="C82" i="19" s="1"/>
  <c r="D47" i="19"/>
  <c r="E47" i="19" s="1"/>
  <c r="F47" i="19" s="1"/>
  <c r="G47" i="19" s="1"/>
  <c r="H47" i="19" s="1"/>
  <c r="I47" i="19" s="1"/>
  <c r="C48" i="19" s="1"/>
  <c r="J48" i="19"/>
  <c r="J8" i="19"/>
  <c r="J79" i="19"/>
  <c r="D82" i="19" l="1"/>
  <c r="E82" i="19" s="1"/>
  <c r="F82" i="19" s="1"/>
  <c r="G82" i="19" s="1"/>
  <c r="H82" i="19" s="1"/>
  <c r="I82" i="19" s="1"/>
  <c r="C83" i="19" s="1"/>
  <c r="J83" i="19"/>
  <c r="D48" i="19"/>
  <c r="E48" i="19" s="1"/>
  <c r="F48" i="19" s="1"/>
  <c r="G48" i="19" s="1"/>
  <c r="H48" i="19" s="1"/>
  <c r="I48" i="19" s="1"/>
  <c r="C49" i="19" s="1"/>
  <c r="J49" i="19"/>
  <c r="J9" i="19"/>
  <c r="D10" i="19"/>
  <c r="E10" i="19" s="1"/>
  <c r="F10" i="19" s="1"/>
  <c r="G10" i="19" s="1"/>
  <c r="H10" i="19" s="1"/>
  <c r="I10" i="19" s="1"/>
  <c r="C11" i="19" s="1"/>
  <c r="J82" i="19"/>
  <c r="J11" i="19" l="1"/>
  <c r="D11" i="19"/>
  <c r="E11" i="19" s="1"/>
  <c r="F11" i="19" s="1"/>
  <c r="G11" i="19" s="1"/>
  <c r="H11" i="19" s="1"/>
  <c r="I11" i="19" s="1"/>
  <c r="C12" i="19" s="1"/>
  <c r="D49" i="19"/>
  <c r="E49" i="19" s="1"/>
  <c r="F49" i="19" s="1"/>
  <c r="G49" i="19" s="1"/>
  <c r="H49" i="19" s="1"/>
  <c r="I49" i="19" s="1"/>
  <c r="C50" i="19" s="1"/>
  <c r="J50" i="19"/>
  <c r="J10" i="19"/>
  <c r="D83" i="19"/>
  <c r="E83" i="19" s="1"/>
  <c r="F83" i="19" s="1"/>
  <c r="G83" i="19" s="1"/>
  <c r="H83" i="19" s="1"/>
  <c r="I83" i="19" s="1"/>
  <c r="C84" i="19" s="1"/>
  <c r="D84" i="19" s="1"/>
  <c r="E84" i="19" s="1"/>
  <c r="F84" i="19" s="1"/>
  <c r="G84" i="19" s="1"/>
  <c r="H84" i="19" s="1"/>
  <c r="I84" i="19" s="1"/>
  <c r="C85" i="19" s="1"/>
  <c r="D85" i="19" s="1"/>
  <c r="E85" i="19" s="1"/>
  <c r="F85" i="19" s="1"/>
  <c r="G85" i="19" s="1"/>
  <c r="H85" i="19" s="1"/>
  <c r="I85" i="19" s="1"/>
  <c r="C86" i="19" s="1"/>
  <c r="D86" i="19" s="1"/>
  <c r="E86" i="19" s="1"/>
  <c r="F86" i="19" s="1"/>
  <c r="G86" i="19" s="1"/>
  <c r="H86" i="19" s="1"/>
  <c r="I86" i="19" s="1"/>
  <c r="C87" i="19" s="1"/>
  <c r="D87" i="19" s="1"/>
  <c r="E87" i="19" s="1"/>
  <c r="F87" i="19" s="1"/>
  <c r="G87" i="19" s="1"/>
  <c r="H87" i="19" s="1"/>
  <c r="I87" i="19" s="1"/>
  <c r="C88" i="19" s="1"/>
  <c r="D88" i="19" s="1"/>
  <c r="E88" i="19" s="1"/>
  <c r="F88" i="19" s="1"/>
  <c r="G88" i="19" s="1"/>
  <c r="H88" i="19" s="1"/>
  <c r="I88" i="19" s="1"/>
  <c r="J84" i="19"/>
  <c r="J89" i="19" s="1"/>
  <c r="D50" i="19" l="1"/>
  <c r="E50" i="19" s="1"/>
  <c r="F50" i="19" s="1"/>
  <c r="G50" i="19" s="1"/>
  <c r="H50" i="19" s="1"/>
  <c r="I50" i="19" s="1"/>
  <c r="C51" i="19" s="1"/>
  <c r="J51" i="19"/>
  <c r="D12" i="19"/>
  <c r="E12" i="19" s="1"/>
  <c r="F12" i="19" s="1"/>
  <c r="G12" i="19" s="1"/>
  <c r="H12" i="19" s="1"/>
  <c r="I12" i="19" s="1"/>
  <c r="C13" i="19" s="1"/>
  <c r="D13" i="19" l="1"/>
  <c r="E13" i="19" s="1"/>
  <c r="F13" i="19" s="1"/>
  <c r="G13" i="19" s="1"/>
  <c r="H13" i="19" s="1"/>
  <c r="I13" i="19" s="1"/>
  <c r="C14" i="19" s="1"/>
  <c r="J12" i="19"/>
  <c r="D51" i="19"/>
  <c r="E51" i="19" s="1"/>
  <c r="F51" i="19" s="1"/>
  <c r="G51" i="19" s="1"/>
  <c r="H51" i="19" s="1"/>
  <c r="I51" i="19" s="1"/>
  <c r="C52" i="19" s="1"/>
  <c r="D52" i="19" s="1"/>
  <c r="E52" i="19" s="1"/>
  <c r="F52" i="19" s="1"/>
  <c r="G52" i="19" s="1"/>
  <c r="H52" i="19" s="1"/>
  <c r="I52" i="19" s="1"/>
  <c r="C53" i="19" s="1"/>
  <c r="D53" i="19" s="1"/>
  <c r="E53" i="19" s="1"/>
  <c r="F53" i="19" s="1"/>
  <c r="G53" i="19" s="1"/>
  <c r="H53" i="19" s="1"/>
  <c r="I53" i="19" s="1"/>
  <c r="D14" i="19" l="1"/>
  <c r="E14" i="19" s="1"/>
  <c r="F14" i="19" s="1"/>
  <c r="G14" i="19" s="1"/>
  <c r="H14" i="19" s="1"/>
  <c r="I14" i="19" s="1"/>
  <c r="C15" i="19" s="1"/>
  <c r="J52" i="19"/>
  <c r="J54" i="19" s="1"/>
  <c r="J13" i="19"/>
  <c r="D15" i="19" l="1"/>
  <c r="E15" i="19" s="1"/>
  <c r="F15" i="19" s="1"/>
  <c r="G15" i="19" s="1"/>
  <c r="H15" i="19" s="1"/>
  <c r="I15" i="19" s="1"/>
  <c r="C16" i="19" s="1"/>
  <c r="D16" i="19" s="1"/>
  <c r="E16" i="19" s="1"/>
  <c r="F16" i="19" s="1"/>
  <c r="G16" i="19" s="1"/>
  <c r="H16" i="19" s="1"/>
  <c r="I16" i="19" s="1"/>
  <c r="J14" i="19"/>
  <c r="J15" i="19" l="1"/>
  <c r="J17" i="19" s="1"/>
  <c r="H108" i="13" l="1"/>
  <c r="H107" i="13"/>
  <c r="H106" i="13"/>
  <c r="H105" i="13"/>
  <c r="H103" i="13"/>
  <c r="H104" i="13"/>
  <c r="H102" i="13"/>
  <c r="F107" i="13"/>
  <c r="F108" i="13"/>
  <c r="F106" i="13"/>
  <c r="F103" i="13"/>
  <c r="F104" i="13"/>
  <c r="F105" i="13"/>
  <c r="F102" i="13"/>
  <c r="N100" i="13"/>
  <c r="B108" i="13"/>
  <c r="J100" i="13"/>
  <c r="N92" i="13"/>
  <c r="N84" i="13"/>
  <c r="J84" i="13"/>
  <c r="B84" i="13"/>
  <c r="F72" i="13"/>
  <c r="F71" i="13"/>
  <c r="H72" i="13"/>
  <c r="J72" i="13"/>
  <c r="H71" i="13"/>
  <c r="F70" i="13"/>
  <c r="H69" i="13"/>
  <c r="F69" i="13"/>
  <c r="H68" i="13"/>
  <c r="F68" i="13"/>
  <c r="H67" i="13"/>
  <c r="H66" i="13"/>
  <c r="F67" i="13"/>
  <c r="F66" i="13"/>
  <c r="B72" i="13"/>
  <c r="N56" i="13"/>
  <c r="J56" i="13"/>
  <c r="N48" i="13"/>
  <c r="B48" i="13"/>
  <c r="H35" i="13"/>
  <c r="H36" i="13"/>
  <c r="F35" i="13"/>
  <c r="F36" i="13"/>
  <c r="H34" i="13"/>
  <c r="F34" i="13"/>
  <c r="F32" i="13"/>
  <c r="H32" i="13"/>
  <c r="H31" i="13"/>
  <c r="F31" i="13"/>
  <c r="H30" i="13"/>
  <c r="F30" i="13"/>
  <c r="B36" i="13"/>
  <c r="N28" i="13"/>
  <c r="B28" i="13"/>
  <c r="F20" i="13"/>
  <c r="B12" i="13"/>
  <c r="D7" i="13"/>
  <c r="B8" i="13" l="1"/>
  <c r="I147" i="10"/>
  <c r="I146" i="10"/>
  <c r="D125" i="10"/>
  <c r="D123" i="10"/>
  <c r="C121" i="10"/>
  <c r="D112" i="10"/>
  <c r="G147" i="10"/>
  <c r="D117" i="10"/>
  <c r="D110" i="10"/>
  <c r="D107" i="10"/>
  <c r="G96" i="10"/>
  <c r="H95" i="10"/>
  <c r="G95" i="10"/>
  <c r="D74" i="10"/>
  <c r="D68" i="10"/>
  <c r="C66" i="10"/>
  <c r="D62" i="10"/>
  <c r="D58" i="10"/>
  <c r="D21" i="10"/>
  <c r="D17" i="10"/>
  <c r="D13" i="10"/>
  <c r="D7" i="10"/>
  <c r="C4" i="11"/>
  <c r="C5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64" i="11"/>
  <c r="C65" i="11"/>
  <c r="C66" i="11"/>
  <c r="C67" i="11"/>
  <c r="C68" i="11"/>
  <c r="C69" i="11"/>
  <c r="C70" i="11"/>
  <c r="C71" i="11"/>
  <c r="C72" i="11"/>
  <c r="C73" i="11"/>
  <c r="C74" i="11"/>
  <c r="C75" i="11"/>
  <c r="C76" i="11"/>
  <c r="C77" i="11"/>
  <c r="C78" i="11"/>
  <c r="C79" i="11"/>
  <c r="C80" i="11"/>
  <c r="C81" i="11"/>
  <c r="C82" i="11"/>
  <c r="C83" i="11"/>
  <c r="C84" i="11"/>
  <c r="C85" i="11"/>
  <c r="C86" i="11"/>
  <c r="C87" i="11"/>
  <c r="C88" i="11"/>
  <c r="C89" i="11"/>
  <c r="C90" i="11"/>
  <c r="C91" i="11"/>
  <c r="C92" i="11"/>
  <c r="C93" i="11"/>
  <c r="C94" i="11"/>
  <c r="C95" i="11"/>
  <c r="C96" i="11"/>
  <c r="C97" i="11"/>
  <c r="C98" i="11"/>
  <c r="C99" i="11"/>
  <c r="C100" i="11"/>
  <c r="C101" i="11"/>
  <c r="C102" i="11"/>
  <c r="C103" i="11"/>
  <c r="C104" i="11"/>
  <c r="C105" i="11"/>
  <c r="C106" i="11"/>
  <c r="C107" i="11"/>
  <c r="C108" i="11"/>
  <c r="C109" i="11"/>
  <c r="C110" i="11"/>
  <c r="C111" i="11"/>
  <c r="C112" i="11"/>
  <c r="C113" i="11"/>
  <c r="C114" i="11"/>
  <c r="C115" i="11"/>
  <c r="C116" i="11"/>
  <c r="C117" i="11"/>
  <c r="C118" i="11"/>
  <c r="C119" i="11"/>
  <c r="C120" i="11"/>
  <c r="C121" i="11"/>
  <c r="C122" i="11"/>
  <c r="C123" i="11"/>
  <c r="C124" i="11"/>
  <c r="C125" i="11"/>
  <c r="C126" i="11"/>
  <c r="C127" i="11"/>
  <c r="C128" i="11"/>
  <c r="C129" i="11"/>
  <c r="C130" i="11"/>
  <c r="C131" i="11"/>
  <c r="C132" i="11"/>
  <c r="C133" i="11"/>
  <c r="C134" i="11"/>
  <c r="C135" i="11"/>
  <c r="C136" i="11"/>
  <c r="C137" i="11"/>
  <c r="C138" i="11"/>
  <c r="C139" i="11"/>
  <c r="C140" i="11"/>
  <c r="C141" i="11"/>
  <c r="C142" i="11"/>
  <c r="C143" i="11"/>
  <c r="C144" i="11"/>
  <c r="C145" i="11"/>
  <c r="C146" i="11"/>
  <c r="C147" i="11"/>
  <c r="C148" i="11"/>
  <c r="C149" i="11"/>
  <c r="C150" i="11"/>
  <c r="C151" i="11"/>
  <c r="C152" i="11"/>
  <c r="C153" i="11"/>
  <c r="C154" i="11"/>
  <c r="C155" i="11"/>
  <c r="C156" i="11"/>
  <c r="C157" i="11"/>
  <c r="C158" i="11"/>
  <c r="C159" i="11"/>
  <c r="C160" i="11"/>
  <c r="C161" i="11"/>
  <c r="C162" i="11"/>
  <c r="C163" i="11"/>
  <c r="C164" i="11"/>
  <c r="C165" i="11"/>
  <c r="C166" i="11"/>
  <c r="C167" i="11"/>
  <c r="C168" i="11"/>
  <c r="C169" i="11"/>
  <c r="C170" i="11"/>
  <c r="C171" i="11"/>
  <c r="C172" i="11"/>
  <c r="C173" i="11"/>
  <c r="C174" i="11"/>
  <c r="C175" i="11"/>
  <c r="C176" i="11"/>
  <c r="C177" i="11"/>
  <c r="C178" i="11"/>
  <c r="C179" i="11"/>
  <c r="C180" i="11"/>
  <c r="C181" i="11"/>
  <c r="C182" i="11"/>
  <c r="C183" i="11"/>
  <c r="C184" i="11"/>
  <c r="C185" i="11"/>
  <c r="C186" i="11"/>
  <c r="C187" i="11"/>
  <c r="C188" i="11"/>
  <c r="C189" i="11"/>
  <c r="C190" i="11"/>
  <c r="C191" i="11"/>
  <c r="C192" i="11"/>
  <c r="C193" i="11"/>
  <c r="C194" i="11"/>
  <c r="C195" i="11"/>
  <c r="C196" i="11"/>
  <c r="C197" i="11"/>
  <c r="C198" i="11"/>
  <c r="C199" i="11"/>
  <c r="C200" i="11"/>
  <c r="C201" i="11"/>
  <c r="C202" i="11"/>
  <c r="C203" i="11"/>
  <c r="C204" i="11"/>
  <c r="C205" i="11"/>
  <c r="C206" i="11"/>
  <c r="C207" i="11"/>
  <c r="C208" i="11"/>
  <c r="C209" i="11"/>
  <c r="C210" i="11"/>
  <c r="C211" i="11"/>
  <c r="C212" i="11"/>
  <c r="C213" i="11"/>
  <c r="C214" i="11"/>
  <c r="C215" i="11"/>
  <c r="C216" i="11"/>
  <c r="C217" i="11"/>
  <c r="C218" i="11"/>
  <c r="C219" i="11"/>
  <c r="C220" i="11"/>
  <c r="C221" i="11"/>
  <c r="C222" i="11"/>
  <c r="C223" i="11"/>
  <c r="C224" i="11"/>
  <c r="C225" i="11"/>
  <c r="C226" i="11"/>
  <c r="C227" i="11"/>
  <c r="C228" i="11"/>
  <c r="C229" i="11"/>
  <c r="C230" i="11"/>
  <c r="C231" i="11"/>
  <c r="C232" i="11"/>
  <c r="C233" i="11"/>
  <c r="C234" i="11"/>
  <c r="C235" i="11"/>
  <c r="C236" i="11"/>
  <c r="C237" i="11"/>
  <c r="C238" i="11"/>
  <c r="C239" i="11"/>
  <c r="C240" i="11"/>
  <c r="C241" i="11"/>
  <c r="C242" i="11"/>
  <c r="C243" i="11"/>
  <c r="C244" i="11"/>
  <c r="C245" i="11"/>
  <c r="C246" i="11"/>
  <c r="C247" i="11"/>
  <c r="C248" i="11"/>
  <c r="C249" i="11"/>
  <c r="C250" i="11"/>
  <c r="C251" i="11"/>
  <c r="C252" i="11"/>
  <c r="C253" i="11"/>
  <c r="C254" i="11"/>
  <c r="C255" i="11"/>
  <c r="C256" i="11"/>
  <c r="C257" i="11"/>
  <c r="C258" i="11"/>
  <c r="C259" i="11"/>
  <c r="C260" i="11"/>
  <c r="C261" i="11"/>
  <c r="C262" i="11"/>
  <c r="C263" i="11"/>
  <c r="C264" i="11"/>
  <c r="C265" i="11"/>
  <c r="C266" i="11"/>
  <c r="C267" i="11"/>
  <c r="C268" i="11"/>
  <c r="C269" i="11"/>
  <c r="C270" i="11"/>
  <c r="C271" i="11"/>
  <c r="C272" i="11"/>
  <c r="C273" i="11"/>
  <c r="C274" i="11"/>
  <c r="C275" i="11"/>
  <c r="C276" i="11"/>
  <c r="C277" i="11"/>
  <c r="C278" i="11"/>
  <c r="C279" i="11"/>
  <c r="C280" i="11"/>
  <c r="C281" i="11"/>
  <c r="C282" i="11"/>
  <c r="C283" i="11"/>
  <c r="C284" i="11"/>
  <c r="C285" i="11"/>
  <c r="C286" i="11"/>
  <c r="C287" i="11"/>
  <c r="C288" i="11"/>
  <c r="C289" i="11"/>
  <c r="C290" i="11"/>
  <c r="C291" i="11"/>
  <c r="C292" i="11"/>
  <c r="C293" i="11"/>
  <c r="C294" i="11"/>
  <c r="C295" i="11"/>
  <c r="C296" i="11"/>
  <c r="C297" i="11"/>
  <c r="C298" i="11"/>
  <c r="C299" i="11"/>
  <c r="C300" i="11"/>
  <c r="C301" i="11"/>
  <c r="C302" i="11"/>
  <c r="C303" i="11"/>
  <c r="C304" i="11"/>
  <c r="C305" i="11"/>
  <c r="C306" i="11"/>
  <c r="C307" i="11"/>
  <c r="C308" i="11"/>
  <c r="C309" i="11"/>
  <c r="C310" i="11"/>
  <c r="C311" i="11"/>
  <c r="C312" i="11"/>
  <c r="C313" i="11"/>
  <c r="C314" i="11"/>
  <c r="C315" i="11"/>
  <c r="C316" i="11"/>
  <c r="C317" i="11"/>
  <c r="C318" i="11"/>
  <c r="C319" i="11"/>
  <c r="C320" i="11"/>
  <c r="C321" i="11"/>
  <c r="C322" i="11"/>
  <c r="C323" i="11"/>
  <c r="C324" i="11"/>
  <c r="C325" i="11"/>
  <c r="C326" i="11"/>
  <c r="C327" i="11"/>
  <c r="C328" i="11"/>
  <c r="C329" i="11"/>
  <c r="C330" i="11"/>
  <c r="C331" i="11"/>
  <c r="C332" i="11"/>
  <c r="C333" i="11"/>
  <c r="C334" i="11"/>
  <c r="C335" i="11"/>
  <c r="C336" i="11"/>
  <c r="C337" i="11"/>
  <c r="C338" i="11"/>
  <c r="C339" i="11"/>
  <c r="C340" i="11"/>
  <c r="C341" i="11"/>
  <c r="C342" i="11"/>
  <c r="C343" i="11"/>
  <c r="C344" i="11"/>
  <c r="C345" i="11"/>
  <c r="C346" i="11"/>
  <c r="C347" i="11"/>
  <c r="C348" i="11"/>
  <c r="C349" i="11"/>
  <c r="C350" i="11"/>
  <c r="C351" i="11"/>
  <c r="C352" i="11"/>
  <c r="C353" i="11"/>
  <c r="C354" i="11"/>
  <c r="C355" i="11"/>
  <c r="C356" i="11"/>
  <c r="C357" i="11"/>
  <c r="C3" i="11"/>
  <c r="D8" i="13" l="1"/>
  <c r="B9" i="13"/>
  <c r="O15" i="9"/>
  <c r="O16" i="9"/>
  <c r="O17" i="9"/>
  <c r="O18" i="9"/>
  <c r="O19" i="9"/>
  <c r="O20" i="9"/>
  <c r="O21" i="9"/>
  <c r="O14" i="9"/>
  <c r="O76" i="9"/>
  <c r="O77" i="9"/>
  <c r="O78" i="9"/>
  <c r="O79" i="9"/>
  <c r="O80" i="9"/>
  <c r="O81" i="9"/>
  <c r="O82" i="9"/>
  <c r="D76" i="9"/>
  <c r="D77" i="9"/>
  <c r="D78" i="9"/>
  <c r="D79" i="9"/>
  <c r="D80" i="9"/>
  <c r="D81" i="9"/>
  <c r="D82" i="9"/>
  <c r="O75" i="9"/>
  <c r="D75" i="9"/>
  <c r="O42" i="9"/>
  <c r="O43" i="9"/>
  <c r="O44" i="9"/>
  <c r="O45" i="9"/>
  <c r="O46" i="9"/>
  <c r="O47" i="9"/>
  <c r="O48" i="9"/>
  <c r="D42" i="9"/>
  <c r="D43" i="9"/>
  <c r="D44" i="9"/>
  <c r="D45" i="9"/>
  <c r="D46" i="9"/>
  <c r="D47" i="9"/>
  <c r="D48" i="9"/>
  <c r="O41" i="9"/>
  <c r="D41" i="9"/>
  <c r="D15" i="9"/>
  <c r="D16" i="9"/>
  <c r="D17" i="9"/>
  <c r="D18" i="9"/>
  <c r="D19" i="9"/>
  <c r="D20" i="9"/>
  <c r="D21" i="9"/>
  <c r="D14" i="9"/>
  <c r="D68" i="9"/>
  <c r="E68" i="9" s="1"/>
  <c r="F68" i="9" s="1"/>
  <c r="G68" i="9" s="1"/>
  <c r="H68" i="9" s="1"/>
  <c r="I68" i="9" s="1"/>
  <c r="J68" i="9" s="1"/>
  <c r="D69" i="9" s="1"/>
  <c r="E69" i="9" s="1"/>
  <c r="F69" i="9" s="1"/>
  <c r="G69" i="9" s="1"/>
  <c r="H69" i="9" s="1"/>
  <c r="I69" i="9" s="1"/>
  <c r="J69" i="9" s="1"/>
  <c r="D70" i="9" s="1"/>
  <c r="E70" i="9" s="1"/>
  <c r="F70" i="9" s="1"/>
  <c r="G70" i="9" s="1"/>
  <c r="H70" i="9" s="1"/>
  <c r="I70" i="9" s="1"/>
  <c r="J70" i="9" s="1"/>
  <c r="D71" i="9" s="1"/>
  <c r="E71" i="9" s="1"/>
  <c r="F71" i="9" s="1"/>
  <c r="G71" i="9" s="1"/>
  <c r="H71" i="9" s="1"/>
  <c r="I71" i="9" s="1"/>
  <c r="J71" i="9" s="1"/>
  <c r="AF67" i="9"/>
  <c r="AG67" i="9" s="1"/>
  <c r="AH67" i="9" s="1"/>
  <c r="AB68" i="9" s="1"/>
  <c r="AC68" i="9" s="1"/>
  <c r="AD68" i="9" s="1"/>
  <c r="AE68" i="9" s="1"/>
  <c r="AF68" i="9" s="1"/>
  <c r="AG68" i="9" s="1"/>
  <c r="AH68" i="9" s="1"/>
  <c r="AB69" i="9" s="1"/>
  <c r="AC69" i="9" s="1"/>
  <c r="AD69" i="9" s="1"/>
  <c r="AE69" i="9" s="1"/>
  <c r="AF69" i="9" s="1"/>
  <c r="AG69" i="9" s="1"/>
  <c r="AH69" i="9" s="1"/>
  <c r="AB70" i="9" s="1"/>
  <c r="AC70" i="9" s="1"/>
  <c r="AD70" i="9" s="1"/>
  <c r="AE70" i="9" s="1"/>
  <c r="AF70" i="9" s="1"/>
  <c r="AG70" i="9" s="1"/>
  <c r="AH70" i="9" s="1"/>
  <c r="AB71" i="9" s="1"/>
  <c r="AC71" i="9" s="1"/>
  <c r="AD71" i="9" s="1"/>
  <c r="AE71" i="9" s="1"/>
  <c r="W67" i="9"/>
  <c r="X67" i="9" s="1"/>
  <c r="Y67" i="9" s="1"/>
  <c r="Z67" i="9" s="1"/>
  <c r="T68" i="9" s="1"/>
  <c r="U68" i="9" s="1"/>
  <c r="V68" i="9" s="1"/>
  <c r="W68" i="9" s="1"/>
  <c r="X68" i="9" s="1"/>
  <c r="Y68" i="9" s="1"/>
  <c r="Z68" i="9" s="1"/>
  <c r="T69" i="9" s="1"/>
  <c r="U69" i="9" s="1"/>
  <c r="V69" i="9" s="1"/>
  <c r="W69" i="9" s="1"/>
  <c r="X69" i="9" s="1"/>
  <c r="Y69" i="9" s="1"/>
  <c r="Z69" i="9" s="1"/>
  <c r="T70" i="9" s="1"/>
  <c r="U70" i="9" s="1"/>
  <c r="V70" i="9" s="1"/>
  <c r="W70" i="9" s="1"/>
  <c r="X70" i="9" s="1"/>
  <c r="Y70" i="9" s="1"/>
  <c r="Z70" i="9" s="1"/>
  <c r="T71" i="9" s="1"/>
  <c r="U71" i="9" s="1"/>
  <c r="V71" i="9" s="1"/>
  <c r="M67" i="9"/>
  <c r="N67" i="9" s="1"/>
  <c r="O67" i="9" s="1"/>
  <c r="P67" i="9" s="1"/>
  <c r="Q67" i="9" s="1"/>
  <c r="R67" i="9" s="1"/>
  <c r="L68" i="9" s="1"/>
  <c r="M68" i="9" s="1"/>
  <c r="N68" i="9" s="1"/>
  <c r="O68" i="9" s="1"/>
  <c r="P68" i="9" s="1"/>
  <c r="Q68" i="9" s="1"/>
  <c r="R68" i="9" s="1"/>
  <c r="L69" i="9" s="1"/>
  <c r="M69" i="9" s="1"/>
  <c r="N69" i="9" s="1"/>
  <c r="O69" i="9" s="1"/>
  <c r="P69" i="9" s="1"/>
  <c r="Q69" i="9" s="1"/>
  <c r="R69" i="9" s="1"/>
  <c r="L70" i="9" s="1"/>
  <c r="M70" i="9" s="1"/>
  <c r="N70" i="9" s="1"/>
  <c r="O70" i="9" s="1"/>
  <c r="P70" i="9" s="1"/>
  <c r="Q70" i="9" s="1"/>
  <c r="R70" i="9" s="1"/>
  <c r="L71" i="9" s="1"/>
  <c r="M71" i="9" s="1"/>
  <c r="AH33" i="9"/>
  <c r="AB34" i="9" s="1"/>
  <c r="AC34" i="9" s="1"/>
  <c r="AD34" i="9" s="1"/>
  <c r="AE34" i="9" s="1"/>
  <c r="AF34" i="9" s="1"/>
  <c r="AG34" i="9" s="1"/>
  <c r="AH34" i="9" s="1"/>
  <c r="AB35" i="9" s="1"/>
  <c r="AC35" i="9" s="1"/>
  <c r="AD35" i="9" s="1"/>
  <c r="AE35" i="9" s="1"/>
  <c r="AF35" i="9" s="1"/>
  <c r="AG35" i="9" s="1"/>
  <c r="AH35" i="9" s="1"/>
  <c r="AB36" i="9" s="1"/>
  <c r="AC36" i="9" s="1"/>
  <c r="AD36" i="9" s="1"/>
  <c r="AE36" i="9" s="1"/>
  <c r="AF36" i="9" s="1"/>
  <c r="AG36" i="9" s="1"/>
  <c r="AH36" i="9" s="1"/>
  <c r="AB37" i="9" s="1"/>
  <c r="AC37" i="9" s="1"/>
  <c r="AD37" i="9" s="1"/>
  <c r="AE37" i="9" s="1"/>
  <c r="AF37" i="9" s="1"/>
  <c r="AG37" i="9" s="1"/>
  <c r="W33" i="9"/>
  <c r="X33" i="9" s="1"/>
  <c r="Y33" i="9" s="1"/>
  <c r="Z33" i="9" s="1"/>
  <c r="T34" i="9" s="1"/>
  <c r="U34" i="9" s="1"/>
  <c r="V34" i="9" s="1"/>
  <c r="W34" i="9" s="1"/>
  <c r="X34" i="9" s="1"/>
  <c r="Y34" i="9" s="1"/>
  <c r="Z34" i="9" s="1"/>
  <c r="T35" i="9" s="1"/>
  <c r="U35" i="9" s="1"/>
  <c r="V35" i="9" s="1"/>
  <c r="W35" i="9" s="1"/>
  <c r="X35" i="9" s="1"/>
  <c r="Y35" i="9" s="1"/>
  <c r="Z35" i="9" s="1"/>
  <c r="T36" i="9" s="1"/>
  <c r="U36" i="9" s="1"/>
  <c r="V36" i="9" s="1"/>
  <c r="W36" i="9" s="1"/>
  <c r="X36" i="9" s="1"/>
  <c r="Y36" i="9" s="1"/>
  <c r="Z36" i="9" s="1"/>
  <c r="T37" i="9" s="1"/>
  <c r="U37" i="9" s="1"/>
  <c r="V37" i="9" s="1"/>
  <c r="W37" i="9" s="1"/>
  <c r="X37" i="9" s="1"/>
  <c r="N33" i="9"/>
  <c r="O33" i="9" s="1"/>
  <c r="P33" i="9" s="1"/>
  <c r="Q33" i="9" s="1"/>
  <c r="R33" i="9" s="1"/>
  <c r="L34" i="9" s="1"/>
  <c r="M34" i="9" s="1"/>
  <c r="N34" i="9" s="1"/>
  <c r="O34" i="9" s="1"/>
  <c r="P34" i="9" s="1"/>
  <c r="Q34" i="9" s="1"/>
  <c r="R34" i="9" s="1"/>
  <c r="L35" i="9" s="1"/>
  <c r="M35" i="9" s="1"/>
  <c r="N35" i="9" s="1"/>
  <c r="O35" i="9" s="1"/>
  <c r="P35" i="9" s="1"/>
  <c r="Q35" i="9" s="1"/>
  <c r="R35" i="9" s="1"/>
  <c r="L36" i="9" s="1"/>
  <c r="M36" i="9" s="1"/>
  <c r="N36" i="9" s="1"/>
  <c r="O36" i="9" s="1"/>
  <c r="P36" i="9" s="1"/>
  <c r="Q36" i="9" s="1"/>
  <c r="R36" i="9" s="1"/>
  <c r="L37" i="9" s="1"/>
  <c r="M37" i="9" s="1"/>
  <c r="N37" i="9" s="1"/>
  <c r="E33" i="9"/>
  <c r="F33" i="9" s="1"/>
  <c r="G33" i="9" s="1"/>
  <c r="H33" i="9" s="1"/>
  <c r="I33" i="9" s="1"/>
  <c r="J33" i="9" s="1"/>
  <c r="D34" i="9" s="1"/>
  <c r="E34" i="9" s="1"/>
  <c r="F34" i="9" s="1"/>
  <c r="G34" i="9" s="1"/>
  <c r="H34" i="9" s="1"/>
  <c r="I34" i="9" s="1"/>
  <c r="J34" i="9" s="1"/>
  <c r="D35" i="9" s="1"/>
  <c r="E35" i="9" s="1"/>
  <c r="F35" i="9" s="1"/>
  <c r="G35" i="9" s="1"/>
  <c r="H35" i="9" s="1"/>
  <c r="I35" i="9" s="1"/>
  <c r="J35" i="9" s="1"/>
  <c r="D36" i="9" s="1"/>
  <c r="E36" i="9" s="1"/>
  <c r="F36" i="9" s="1"/>
  <c r="G36" i="9" s="1"/>
  <c r="H36" i="9" s="1"/>
  <c r="I36" i="9" s="1"/>
  <c r="J36" i="9" s="1"/>
  <c r="D37" i="9" s="1"/>
  <c r="E12" i="9"/>
  <c r="F12" i="9" s="1"/>
  <c r="G12" i="9" s="1"/>
  <c r="H12" i="9" s="1"/>
  <c r="I12" i="9" s="1"/>
  <c r="J12" i="9" s="1"/>
  <c r="AH5" i="9"/>
  <c r="AB6" i="9" s="1"/>
  <c r="AC6" i="9" s="1"/>
  <c r="AD6" i="9" s="1"/>
  <c r="AE6" i="9" s="1"/>
  <c r="AF6" i="9" s="1"/>
  <c r="AG6" i="9" s="1"/>
  <c r="AH6" i="9" s="1"/>
  <c r="AB7" i="9" s="1"/>
  <c r="AC7" i="9" s="1"/>
  <c r="AD7" i="9" s="1"/>
  <c r="AE7" i="9" s="1"/>
  <c r="AF7" i="9" s="1"/>
  <c r="AG7" i="9" s="1"/>
  <c r="AH7" i="9" s="1"/>
  <c r="AB8" i="9" s="1"/>
  <c r="AC8" i="9" s="1"/>
  <c r="AD8" i="9" s="1"/>
  <c r="AE8" i="9" s="1"/>
  <c r="AF8" i="9" s="1"/>
  <c r="AG8" i="9" s="1"/>
  <c r="AH8" i="9" s="1"/>
  <c r="AB9" i="9" s="1"/>
  <c r="AC9" i="9" s="1"/>
  <c r="AD9" i="9" s="1"/>
  <c r="AE9" i="9" s="1"/>
  <c r="AF9" i="9" s="1"/>
  <c r="AG9" i="9" s="1"/>
  <c r="AH9" i="9" s="1"/>
  <c r="X5" i="9"/>
  <c r="Y5" i="9" s="1"/>
  <c r="Z5" i="9" s="1"/>
  <c r="T6" i="9" s="1"/>
  <c r="U6" i="9" s="1"/>
  <c r="V6" i="9" s="1"/>
  <c r="W6" i="9" s="1"/>
  <c r="X6" i="9" s="1"/>
  <c r="Y6" i="9" s="1"/>
  <c r="Z6" i="9" s="1"/>
  <c r="T7" i="9" s="1"/>
  <c r="U7" i="9" s="1"/>
  <c r="V7" i="9" s="1"/>
  <c r="W7" i="9" s="1"/>
  <c r="X7" i="9" s="1"/>
  <c r="Y7" i="9" s="1"/>
  <c r="Z7" i="9" s="1"/>
  <c r="T8" i="9" s="1"/>
  <c r="U8" i="9" s="1"/>
  <c r="V8" i="9" s="1"/>
  <c r="W8" i="9" s="1"/>
  <c r="X8" i="9" s="1"/>
  <c r="Y8" i="9" s="1"/>
  <c r="Z8" i="9" s="1"/>
  <c r="T9" i="9" s="1"/>
  <c r="U9" i="9" s="1"/>
  <c r="V9" i="9" s="1"/>
  <c r="W9" i="9" s="1"/>
  <c r="X9" i="9" s="1"/>
  <c r="W5" i="9"/>
  <c r="N5" i="9"/>
  <c r="O5" i="9" s="1"/>
  <c r="P5" i="9" s="1"/>
  <c r="Q5" i="9" s="1"/>
  <c r="R5" i="9" s="1"/>
  <c r="L6" i="9" s="1"/>
  <c r="M6" i="9" s="1"/>
  <c r="N6" i="9" s="1"/>
  <c r="O6" i="9" s="1"/>
  <c r="P6" i="9" s="1"/>
  <c r="Q6" i="9" s="1"/>
  <c r="R6" i="9" s="1"/>
  <c r="L7" i="9" s="1"/>
  <c r="M7" i="9" s="1"/>
  <c r="N7" i="9" s="1"/>
  <c r="O7" i="9" s="1"/>
  <c r="P7" i="9" s="1"/>
  <c r="Q7" i="9" s="1"/>
  <c r="R7" i="9" s="1"/>
  <c r="L8" i="9" s="1"/>
  <c r="M8" i="9" s="1"/>
  <c r="N8" i="9" s="1"/>
  <c r="O8" i="9" s="1"/>
  <c r="P8" i="9" s="1"/>
  <c r="Q8" i="9" s="1"/>
  <c r="R8" i="9" s="1"/>
  <c r="L9" i="9" s="1"/>
  <c r="M9" i="9" s="1"/>
  <c r="N9" i="9" s="1"/>
  <c r="E5" i="9"/>
  <c r="F5" i="9" s="1"/>
  <c r="G5" i="9" s="1"/>
  <c r="H5" i="9" s="1"/>
  <c r="I5" i="9" s="1"/>
  <c r="J5" i="9" s="1"/>
  <c r="D6" i="9" s="1"/>
  <c r="E6" i="9" s="1"/>
  <c r="F6" i="9" s="1"/>
  <c r="G6" i="9" s="1"/>
  <c r="H6" i="9" s="1"/>
  <c r="I6" i="9" s="1"/>
  <c r="J6" i="9" s="1"/>
  <c r="D7" i="9" s="1"/>
  <c r="E7" i="9" s="1"/>
  <c r="F7" i="9" s="1"/>
  <c r="G7" i="9" s="1"/>
  <c r="H7" i="9" s="1"/>
  <c r="I7" i="9" s="1"/>
  <c r="J7" i="9" s="1"/>
  <c r="D8" i="9" s="1"/>
  <c r="E8" i="9" s="1"/>
  <c r="F8" i="9" s="1"/>
  <c r="G8" i="9" s="1"/>
  <c r="H8" i="9" s="1"/>
  <c r="I8" i="9" s="1"/>
  <c r="J8" i="9" s="1"/>
  <c r="D9" i="9" s="1"/>
  <c r="G73" i="8"/>
  <c r="G72" i="8"/>
  <c r="G71" i="8"/>
  <c r="G70" i="8"/>
  <c r="G69" i="8"/>
  <c r="G68" i="8"/>
  <c r="G67" i="8"/>
  <c r="G66" i="8"/>
  <c r="G65" i="8"/>
  <c r="G64" i="8"/>
  <c r="G63" i="8"/>
  <c r="G62" i="8"/>
  <c r="G61" i="8"/>
  <c r="G60" i="8"/>
  <c r="G59" i="8"/>
  <c r="G58" i="8"/>
  <c r="G57" i="8"/>
  <c r="AN31" i="8"/>
  <c r="AP31" i="8" s="1"/>
  <c r="AP30" i="8"/>
  <c r="AN10" i="8"/>
  <c r="AN11" i="8" s="1"/>
  <c r="AP9" i="8"/>
  <c r="AG9" i="8"/>
  <c r="AE9" i="8"/>
  <c r="AE10" i="8" s="1"/>
  <c r="S9" i="8"/>
  <c r="Q9" i="8"/>
  <c r="Q10" i="8" s="1"/>
  <c r="C9" i="8"/>
  <c r="C10" i="8" s="1"/>
  <c r="F127" i="7"/>
  <c r="F126" i="7"/>
  <c r="F125" i="7"/>
  <c r="F124" i="7"/>
  <c r="F123" i="7"/>
  <c r="F122" i="7"/>
  <c r="F121" i="7"/>
  <c r="F120" i="7"/>
  <c r="F119" i="7"/>
  <c r="F118" i="7"/>
  <c r="F117" i="7"/>
  <c r="F116" i="7"/>
  <c r="F115" i="7"/>
  <c r="F114" i="7"/>
  <c r="F112" i="7"/>
  <c r="F111" i="7"/>
  <c r="F110" i="7"/>
  <c r="F109" i="7"/>
  <c r="F108" i="7"/>
  <c r="F107" i="7"/>
  <c r="F106" i="7"/>
  <c r="F105" i="7"/>
  <c r="F104" i="7"/>
  <c r="F103" i="7"/>
  <c r="F102" i="7"/>
  <c r="F101" i="7"/>
  <c r="F100" i="7"/>
  <c r="F99" i="7"/>
  <c r="F98" i="7"/>
  <c r="F67" i="7"/>
  <c r="F66" i="7"/>
  <c r="F65" i="7"/>
  <c r="F64" i="7"/>
  <c r="F63" i="7"/>
  <c r="F62" i="7"/>
  <c r="F61" i="7"/>
  <c r="F60" i="7"/>
  <c r="F58" i="7"/>
  <c r="F57" i="7"/>
  <c r="F56" i="7"/>
  <c r="F55" i="7"/>
  <c r="F54" i="7"/>
  <c r="F53" i="7"/>
  <c r="F52" i="7"/>
  <c r="F51" i="7"/>
  <c r="F28" i="7"/>
  <c r="F27" i="7"/>
  <c r="F26" i="7"/>
  <c r="F25" i="7"/>
  <c r="F24" i="7"/>
  <c r="F23" i="7"/>
  <c r="F22" i="7"/>
  <c r="F21" i="7"/>
  <c r="F20" i="7"/>
  <c r="F19" i="7"/>
  <c r="F18" i="7"/>
  <c r="F16" i="7"/>
  <c r="F15" i="7"/>
  <c r="F14" i="7"/>
  <c r="F13" i="7"/>
  <c r="F12" i="7"/>
  <c r="F11" i="7"/>
  <c r="F10" i="7"/>
  <c r="F9" i="7"/>
  <c r="F8" i="7"/>
  <c r="F7" i="7"/>
  <c r="F6" i="7"/>
  <c r="F5" i="7"/>
  <c r="D26" i="6"/>
  <c r="E26" i="6" s="1"/>
  <c r="F26" i="6" s="1"/>
  <c r="G26" i="6" s="1"/>
  <c r="C27" i="6" s="1"/>
  <c r="D27" i="6" s="1"/>
  <c r="E27" i="6" s="1"/>
  <c r="F27" i="6" s="1"/>
  <c r="G27" i="6" s="1"/>
  <c r="J23" i="6" s="1"/>
  <c r="K23" i="6" s="1"/>
  <c r="L23" i="6" s="1"/>
  <c r="M23" i="6" s="1"/>
  <c r="N23" i="6" s="1"/>
  <c r="J24" i="6" s="1"/>
  <c r="K24" i="6" s="1"/>
  <c r="R24" i="6"/>
  <c r="S24" i="6" s="1"/>
  <c r="T24" i="6" s="1"/>
  <c r="U24" i="6" s="1"/>
  <c r="Q25" i="6" s="1"/>
  <c r="R25" i="6" s="1"/>
  <c r="S25" i="6" s="1"/>
  <c r="T25" i="6" s="1"/>
  <c r="N24" i="6"/>
  <c r="J25" i="6" s="1"/>
  <c r="K25" i="6" s="1"/>
  <c r="L25" i="6" s="1"/>
  <c r="M25" i="6" s="1"/>
  <c r="N25" i="6" s="1"/>
  <c r="J26" i="6" s="1"/>
  <c r="K26" i="6" s="1"/>
  <c r="L26" i="6" s="1"/>
  <c r="M26" i="6" s="1"/>
  <c r="N26" i="6" s="1"/>
  <c r="J27" i="6" s="1"/>
  <c r="K27" i="6" s="1"/>
  <c r="L27" i="6" s="1"/>
  <c r="M27" i="6" s="1"/>
  <c r="N27" i="6" s="1"/>
  <c r="Q23" i="6" s="1"/>
  <c r="R23" i="6" s="1"/>
  <c r="S23" i="6" s="1"/>
  <c r="M24" i="6"/>
  <c r="U23" i="6"/>
  <c r="D23" i="6"/>
  <c r="E23" i="6" s="1"/>
  <c r="B20" i="6"/>
  <c r="K17" i="6"/>
  <c r="L17" i="6" s="1"/>
  <c r="M17" i="6" s="1"/>
  <c r="N17" i="6" s="1"/>
  <c r="J18" i="6" s="1"/>
  <c r="K18" i="6" s="1"/>
  <c r="L18" i="6" s="1"/>
  <c r="M18" i="6" s="1"/>
  <c r="N18" i="6" s="1"/>
  <c r="J19" i="6" s="1"/>
  <c r="K19" i="6" s="1"/>
  <c r="L19" i="6" s="1"/>
  <c r="M19" i="6" s="1"/>
  <c r="N19" i="6" s="1"/>
  <c r="E17" i="6"/>
  <c r="F17" i="6" s="1"/>
  <c r="G17" i="6" s="1"/>
  <c r="C18" i="6" s="1"/>
  <c r="D18" i="6" s="1"/>
  <c r="E18" i="6" s="1"/>
  <c r="F18" i="6" s="1"/>
  <c r="G18" i="6" s="1"/>
  <c r="C19" i="6" s="1"/>
  <c r="D19" i="6" s="1"/>
  <c r="E19" i="6" s="1"/>
  <c r="F19" i="6" s="1"/>
  <c r="G19" i="6" s="1"/>
  <c r="J15" i="6" s="1"/>
  <c r="N16" i="6"/>
  <c r="R15" i="6"/>
  <c r="K15" i="6"/>
  <c r="L15" i="6" s="1"/>
  <c r="M15" i="6" s="1"/>
  <c r="N15" i="6" s="1"/>
  <c r="J16" i="6" s="1"/>
  <c r="K16" i="6" s="1"/>
  <c r="L16" i="6" s="1"/>
  <c r="E15" i="6"/>
  <c r="D15" i="6"/>
  <c r="F10" i="6"/>
  <c r="G10" i="6" s="1"/>
  <c r="C11" i="6" s="1"/>
  <c r="D11" i="6" s="1"/>
  <c r="E11" i="6" s="1"/>
  <c r="F11" i="6" s="1"/>
  <c r="G11" i="6" s="1"/>
  <c r="J7" i="6" s="1"/>
  <c r="K7" i="6" s="1"/>
  <c r="L7" i="6" s="1"/>
  <c r="M7" i="6" s="1"/>
  <c r="N7" i="6" s="1"/>
  <c r="J8" i="6" s="1"/>
  <c r="K8" i="6" s="1"/>
  <c r="L8" i="6" s="1"/>
  <c r="M8" i="6" s="1"/>
  <c r="N8" i="6" s="1"/>
  <c r="D10" i="6"/>
  <c r="E10" i="6" s="1"/>
  <c r="C10" i="6"/>
  <c r="K9" i="6"/>
  <c r="L9" i="6" s="1"/>
  <c r="M9" i="6" s="1"/>
  <c r="N9" i="6" s="1"/>
  <c r="J10" i="6" s="1"/>
  <c r="K10" i="6" s="1"/>
  <c r="L10" i="6" s="1"/>
  <c r="M10" i="6" s="1"/>
  <c r="N10" i="6" s="1"/>
  <c r="J11" i="6" s="1"/>
  <c r="K11" i="6" s="1"/>
  <c r="L11" i="6" s="1"/>
  <c r="M11" i="6" s="1"/>
  <c r="N11" i="6" s="1"/>
  <c r="Q7" i="6" s="1"/>
  <c r="R7" i="6" s="1"/>
  <c r="S7" i="6" s="1"/>
  <c r="T7" i="6" s="1"/>
  <c r="U7" i="6" s="1"/>
  <c r="G9" i="6"/>
  <c r="S8" i="6"/>
  <c r="T8" i="6" s="1"/>
  <c r="U8" i="6" s="1"/>
  <c r="R8" i="6"/>
  <c r="D7" i="6"/>
  <c r="E7" i="6" s="1"/>
  <c r="F7" i="6" s="1"/>
  <c r="G7" i="6" s="1"/>
  <c r="C8" i="6" s="1"/>
  <c r="D8" i="6" s="1"/>
  <c r="E8" i="6" s="1"/>
  <c r="F8" i="6" s="1"/>
  <c r="G8" i="6" s="1"/>
  <c r="C9" i="6" s="1"/>
  <c r="D9" i="6" s="1"/>
  <c r="E9" i="6" s="1"/>
  <c r="C106" i="5"/>
  <c r="C107" i="5" s="1"/>
  <c r="C108" i="5" s="1"/>
  <c r="C109" i="5" s="1"/>
  <c r="F105" i="5" s="1"/>
  <c r="F106" i="5" s="1"/>
  <c r="F107" i="5" s="1"/>
  <c r="F108" i="5" s="1"/>
  <c r="F109" i="5" s="1"/>
  <c r="I105" i="5" s="1"/>
  <c r="I106" i="5" s="1"/>
  <c r="I107" i="5" s="1"/>
  <c r="I108" i="5" s="1"/>
  <c r="I109" i="5" s="1"/>
  <c r="L105" i="5" s="1"/>
  <c r="L106" i="5" s="1"/>
  <c r="L107" i="5" s="1"/>
  <c r="L108" i="5" s="1"/>
  <c r="L109" i="5" s="1"/>
  <c r="C113" i="5" s="1"/>
  <c r="C114" i="5" s="1"/>
  <c r="C115" i="5" s="1"/>
  <c r="C116" i="5" s="1"/>
  <c r="C117" i="5" s="1"/>
  <c r="F113" i="5" s="1"/>
  <c r="F114" i="5" s="1"/>
  <c r="F115" i="5" s="1"/>
  <c r="F116" i="5" s="1"/>
  <c r="F117" i="5" s="1"/>
  <c r="I113" i="5" s="1"/>
  <c r="I114" i="5" s="1"/>
  <c r="I115" i="5" s="1"/>
  <c r="I116" i="5" s="1"/>
  <c r="I117" i="5" s="1"/>
  <c r="L113" i="5" s="1"/>
  <c r="L114" i="5" s="1"/>
  <c r="L115" i="5" s="1"/>
  <c r="L116" i="5" s="1"/>
  <c r="L117" i="5" s="1"/>
  <c r="C121" i="5" s="1"/>
  <c r="C122" i="5" s="1"/>
  <c r="C123" i="5" s="1"/>
  <c r="C124" i="5" s="1"/>
  <c r="C125" i="5" s="1"/>
  <c r="F121" i="5" s="1"/>
  <c r="F122" i="5" s="1"/>
  <c r="F123" i="5" s="1"/>
  <c r="F124" i="5" s="1"/>
  <c r="F125" i="5" s="1"/>
  <c r="I121" i="5" s="1"/>
  <c r="I122" i="5" s="1"/>
  <c r="I123" i="5" s="1"/>
  <c r="I124" i="5" s="1"/>
  <c r="I125" i="5" s="1"/>
  <c r="L121" i="5" s="1"/>
  <c r="L122" i="5" s="1"/>
  <c r="L123" i="5" s="1"/>
  <c r="L124" i="5" s="1"/>
  <c r="L125" i="5" s="1"/>
  <c r="C129" i="5" s="1"/>
  <c r="C130" i="5" s="1"/>
  <c r="C131" i="5" s="1"/>
  <c r="C132" i="5" s="1"/>
  <c r="C133" i="5" s="1"/>
  <c r="C58" i="5"/>
  <c r="C59" i="5" s="1"/>
  <c r="C60" i="5" s="1"/>
  <c r="C61" i="5" s="1"/>
  <c r="F57" i="5" s="1"/>
  <c r="F58" i="5" s="1"/>
  <c r="F59" i="5" s="1"/>
  <c r="F60" i="5" s="1"/>
  <c r="F61" i="5" s="1"/>
  <c r="I57" i="5" s="1"/>
  <c r="I58" i="5" s="1"/>
  <c r="I59" i="5" s="1"/>
  <c r="I60" i="5" s="1"/>
  <c r="I61" i="5" s="1"/>
  <c r="L57" i="5" s="1"/>
  <c r="L58" i="5" s="1"/>
  <c r="L59" i="5" s="1"/>
  <c r="L60" i="5" s="1"/>
  <c r="L61" i="5" s="1"/>
  <c r="C65" i="5" s="1"/>
  <c r="C66" i="5" s="1"/>
  <c r="C67" i="5" s="1"/>
  <c r="C68" i="5" s="1"/>
  <c r="C69" i="5" s="1"/>
  <c r="F65" i="5" s="1"/>
  <c r="F66" i="5" s="1"/>
  <c r="F67" i="5" s="1"/>
  <c r="F68" i="5" s="1"/>
  <c r="F69" i="5" s="1"/>
  <c r="I65" i="5" s="1"/>
  <c r="I66" i="5" s="1"/>
  <c r="I67" i="5" s="1"/>
  <c r="I68" i="5" s="1"/>
  <c r="I69" i="5" s="1"/>
  <c r="L65" i="5" s="1"/>
  <c r="L66" i="5" s="1"/>
  <c r="L67" i="5" s="1"/>
  <c r="L68" i="5" s="1"/>
  <c r="L69" i="5" s="1"/>
  <c r="C73" i="5" s="1"/>
  <c r="C74" i="5" s="1"/>
  <c r="C75" i="5" s="1"/>
  <c r="C76" i="5" s="1"/>
  <c r="C77" i="5" s="1"/>
  <c r="F73" i="5" s="1"/>
  <c r="F74" i="5" s="1"/>
  <c r="F75" i="5" s="1"/>
  <c r="F76" i="5" s="1"/>
  <c r="F77" i="5" s="1"/>
  <c r="I73" i="5" s="1"/>
  <c r="I74" i="5" s="1"/>
  <c r="I75" i="5" s="1"/>
  <c r="I76" i="5" s="1"/>
  <c r="I77" i="5" s="1"/>
  <c r="L73" i="5" s="1"/>
  <c r="L74" i="5" s="1"/>
  <c r="L75" i="5" s="1"/>
  <c r="L76" i="5" s="1"/>
  <c r="L77" i="5" s="1"/>
  <c r="C81" i="5" s="1"/>
  <c r="C82" i="5" s="1"/>
  <c r="C83" i="5" s="1"/>
  <c r="C84" i="5" s="1"/>
  <c r="C85" i="5" s="1"/>
  <c r="C9" i="5"/>
  <c r="C10" i="5" s="1"/>
  <c r="C11" i="5" s="1"/>
  <c r="C12" i="5" s="1"/>
  <c r="F8" i="5" s="1"/>
  <c r="F9" i="5" s="1"/>
  <c r="F10" i="5" s="1"/>
  <c r="F11" i="5" s="1"/>
  <c r="F12" i="5" s="1"/>
  <c r="I8" i="5" s="1"/>
  <c r="I9" i="5" s="1"/>
  <c r="I10" i="5" s="1"/>
  <c r="I11" i="5" s="1"/>
  <c r="I12" i="5" s="1"/>
  <c r="L8" i="5" s="1"/>
  <c r="L9" i="5" s="1"/>
  <c r="L10" i="5" s="1"/>
  <c r="L11" i="5" s="1"/>
  <c r="L12" i="5" s="1"/>
  <c r="C16" i="5" s="1"/>
  <c r="C17" i="5" s="1"/>
  <c r="C18" i="5" s="1"/>
  <c r="C19" i="5" s="1"/>
  <c r="C20" i="5" s="1"/>
  <c r="F16" i="5" s="1"/>
  <c r="F17" i="5" s="1"/>
  <c r="F18" i="5" s="1"/>
  <c r="F19" i="5" s="1"/>
  <c r="F20" i="5" s="1"/>
  <c r="I16" i="5" s="1"/>
  <c r="I17" i="5" s="1"/>
  <c r="I18" i="5" s="1"/>
  <c r="I19" i="5" s="1"/>
  <c r="I20" i="5" s="1"/>
  <c r="L16" i="5" s="1"/>
  <c r="L17" i="5" s="1"/>
  <c r="L18" i="5" s="1"/>
  <c r="L19" i="5" s="1"/>
  <c r="L20" i="5" s="1"/>
  <c r="C24" i="5" s="1"/>
  <c r="C25" i="5" s="1"/>
  <c r="C26" i="5" s="1"/>
  <c r="C27" i="5" s="1"/>
  <c r="C28" i="5" s="1"/>
  <c r="F24" i="5" s="1"/>
  <c r="F25" i="5" s="1"/>
  <c r="F26" i="5" s="1"/>
  <c r="F27" i="5" s="1"/>
  <c r="F28" i="5" s="1"/>
  <c r="I24" i="5" s="1"/>
  <c r="I25" i="5" s="1"/>
  <c r="I26" i="5" s="1"/>
  <c r="I27" i="5" s="1"/>
  <c r="I28" i="5" s="1"/>
  <c r="L24" i="5" s="1"/>
  <c r="L25" i="5" s="1"/>
  <c r="L26" i="5" s="1"/>
  <c r="L27" i="5" s="1"/>
  <c r="L28" i="5" s="1"/>
  <c r="D9" i="13" l="1"/>
  <c r="B10" i="13"/>
  <c r="E9" i="8"/>
  <c r="AN12" i="8"/>
  <c r="AP11" i="8"/>
  <c r="AG10" i="8"/>
  <c r="AE11" i="8"/>
  <c r="E10" i="8"/>
  <c r="C11" i="8"/>
  <c r="S10" i="8"/>
  <c r="Q11" i="8"/>
  <c r="AP10" i="8"/>
  <c r="AN32" i="8"/>
  <c r="F15" i="6"/>
  <c r="G15" i="6" s="1"/>
  <c r="C16" i="6" s="1"/>
  <c r="D16" i="6" s="1"/>
  <c r="E16" i="6" s="1"/>
  <c r="F16" i="6" s="1"/>
  <c r="G16" i="6" s="1"/>
  <c r="C17" i="6" s="1"/>
  <c r="F23" i="6"/>
  <c r="G23" i="6" s="1"/>
  <c r="C24" i="6" s="1"/>
  <c r="D24" i="6" s="1"/>
  <c r="E24" i="6" s="1"/>
  <c r="F24" i="6" s="1"/>
  <c r="G24" i="6" s="1"/>
  <c r="C25" i="6" s="1"/>
  <c r="D25" i="6" s="1"/>
  <c r="E25" i="6" s="1"/>
  <c r="F25" i="6" s="1"/>
  <c r="G25" i="6" s="1"/>
  <c r="S15" i="6"/>
  <c r="T15" i="6" s="1"/>
  <c r="U15" i="6" s="1"/>
  <c r="Q16" i="6" s="1"/>
  <c r="R16" i="6" s="1"/>
  <c r="S16" i="6" s="1"/>
  <c r="T16" i="6" s="1"/>
  <c r="U16" i="6" s="1"/>
  <c r="Q17" i="6" s="1"/>
  <c r="R17" i="6" s="1"/>
  <c r="S17" i="6" s="1"/>
  <c r="T17" i="6" s="1"/>
  <c r="U17" i="6" s="1"/>
  <c r="U11" i="6"/>
  <c r="B11" i="13" l="1"/>
  <c r="F7" i="13" s="1"/>
  <c r="D10" i="13"/>
  <c r="AE12" i="8"/>
  <c r="AG11" i="8"/>
  <c r="C12" i="8"/>
  <c r="E11" i="8"/>
  <c r="Q12" i="8"/>
  <c r="S11" i="8"/>
  <c r="AP32" i="8"/>
  <c r="AN33" i="8"/>
  <c r="AN13" i="8"/>
  <c r="AP12" i="8"/>
  <c r="U27" i="6"/>
  <c r="U19" i="6"/>
  <c r="H7" i="13" l="1"/>
  <c r="F8" i="13"/>
  <c r="D11" i="13"/>
  <c r="C13" i="8"/>
  <c r="E12" i="8"/>
  <c r="AN16" i="8"/>
  <c r="AP13" i="8"/>
  <c r="Q13" i="8"/>
  <c r="S12" i="8"/>
  <c r="AE13" i="8"/>
  <c r="AG12" i="8"/>
  <c r="AP33" i="8"/>
  <c r="AN34" i="8"/>
  <c r="F9" i="13" l="1"/>
  <c r="H8" i="13"/>
  <c r="AP34" i="8"/>
  <c r="AN35" i="8"/>
  <c r="C16" i="8"/>
  <c r="E13" i="8"/>
  <c r="Q16" i="8"/>
  <c r="S13" i="8"/>
  <c r="AE16" i="8"/>
  <c r="AG13" i="8"/>
  <c r="AN17" i="8"/>
  <c r="AP16" i="8"/>
  <c r="F10" i="13" l="1"/>
  <c r="H9" i="13"/>
  <c r="AE17" i="8"/>
  <c r="AG16" i="8"/>
  <c r="C17" i="8"/>
  <c r="E16" i="8"/>
  <c r="AP35" i="8"/>
  <c r="AN36" i="8"/>
  <c r="AE20" i="8"/>
  <c r="AP17" i="8"/>
  <c r="Q17" i="8"/>
  <c r="S16" i="8"/>
  <c r="H10" i="13" l="1"/>
  <c r="F11" i="13"/>
  <c r="AG17" i="8"/>
  <c r="AH9" i="8"/>
  <c r="AE21" i="8"/>
  <c r="AG20" i="8"/>
  <c r="F9" i="8"/>
  <c r="E17" i="8"/>
  <c r="S17" i="8"/>
  <c r="T9" i="8"/>
  <c r="AP36" i="8"/>
  <c r="AE38" i="8"/>
  <c r="H11" i="13" l="1"/>
  <c r="J7" i="13"/>
  <c r="V9" i="8"/>
  <c r="T10" i="8"/>
  <c r="AE22" i="8"/>
  <c r="AG21" i="8"/>
  <c r="AJ9" i="8"/>
  <c r="AH10" i="8"/>
  <c r="AG38" i="8"/>
  <c r="AE39" i="8"/>
  <c r="H9" i="8"/>
  <c r="F10" i="8"/>
  <c r="L7" i="13" l="1"/>
  <c r="J8" i="13"/>
  <c r="AE23" i="8"/>
  <c r="AG22" i="8"/>
  <c r="F11" i="8"/>
  <c r="H10" i="8"/>
  <c r="AH11" i="8"/>
  <c r="AJ10" i="8"/>
  <c r="V10" i="8"/>
  <c r="T11" i="8"/>
  <c r="AG39" i="8"/>
  <c r="AE40" i="8"/>
  <c r="L8" i="13" l="1"/>
  <c r="J9" i="13"/>
  <c r="T12" i="8"/>
  <c r="V11" i="8"/>
  <c r="F12" i="8"/>
  <c r="H11" i="8"/>
  <c r="AE41" i="8"/>
  <c r="AG40" i="8"/>
  <c r="AH12" i="8"/>
  <c r="AJ11" i="8"/>
  <c r="AE24" i="8"/>
  <c r="AG23" i="8"/>
  <c r="L9" i="13" l="1"/>
  <c r="J10" i="13"/>
  <c r="F13" i="8"/>
  <c r="H12" i="8"/>
  <c r="AE27" i="8"/>
  <c r="AG24" i="8"/>
  <c r="AE42" i="8"/>
  <c r="AG41" i="8"/>
  <c r="T13" i="8"/>
  <c r="V12" i="8"/>
  <c r="AH13" i="8"/>
  <c r="AJ12" i="8"/>
  <c r="L10" i="13" l="1"/>
  <c r="J11" i="13"/>
  <c r="T16" i="8"/>
  <c r="V13" i="8"/>
  <c r="AE28" i="8"/>
  <c r="AG27" i="8"/>
  <c r="AH16" i="8"/>
  <c r="AJ13" i="8"/>
  <c r="AE43" i="8"/>
  <c r="AG42" i="8"/>
  <c r="F16" i="8"/>
  <c r="H13" i="8"/>
  <c r="L11" i="13" l="1"/>
  <c r="N7" i="13"/>
  <c r="AE44" i="8"/>
  <c r="AG44" i="8" s="1"/>
  <c r="AG43" i="8"/>
  <c r="AH20" i="8"/>
  <c r="AG28" i="8"/>
  <c r="F17" i="8"/>
  <c r="H16" i="8"/>
  <c r="AH17" i="8"/>
  <c r="AJ16" i="8"/>
  <c r="T17" i="8"/>
  <c r="V16" i="8"/>
  <c r="P7" i="13" l="1"/>
  <c r="N8" i="13"/>
  <c r="V17" i="8"/>
  <c r="W9" i="8"/>
  <c r="AJ20" i="8"/>
  <c r="AH21" i="8"/>
  <c r="I9" i="8"/>
  <c r="H17" i="8"/>
  <c r="AJ17" i="8"/>
  <c r="AK9" i="8"/>
  <c r="N9" i="13" l="1"/>
  <c r="P8" i="13"/>
  <c r="AH22" i="8"/>
  <c r="AJ21" i="8"/>
  <c r="AM9" i="8"/>
  <c r="AK10" i="8"/>
  <c r="W10" i="8"/>
  <c r="Y9" i="8"/>
  <c r="I10" i="8"/>
  <c r="K9" i="8"/>
  <c r="P9" i="13" l="1"/>
  <c r="N10" i="13"/>
  <c r="AK11" i="8"/>
  <c r="AM10" i="8"/>
  <c r="K10" i="8"/>
  <c r="I11" i="8"/>
  <c r="Y10" i="8"/>
  <c r="W11" i="8"/>
  <c r="AH23" i="8"/>
  <c r="AJ22" i="8"/>
  <c r="P10" i="13" l="1"/>
  <c r="N11" i="13"/>
  <c r="I12" i="8"/>
  <c r="K11" i="8"/>
  <c r="AH24" i="8"/>
  <c r="AJ23" i="8"/>
  <c r="W12" i="8"/>
  <c r="Y11" i="8"/>
  <c r="AK12" i="8"/>
  <c r="AM11" i="8"/>
  <c r="P11" i="13" l="1"/>
  <c r="B15" i="13"/>
  <c r="AK13" i="8"/>
  <c r="AM12" i="8"/>
  <c r="AH27" i="8"/>
  <c r="AJ24" i="8"/>
  <c r="W13" i="8"/>
  <c r="Y12" i="8"/>
  <c r="I13" i="8"/>
  <c r="K12" i="8"/>
  <c r="B16" i="13" l="1"/>
  <c r="D15" i="13"/>
  <c r="AK16" i="8"/>
  <c r="AM13" i="8"/>
  <c r="I16" i="8"/>
  <c r="K13" i="8"/>
  <c r="W16" i="8"/>
  <c r="Y13" i="8"/>
  <c r="AH28" i="8"/>
  <c r="AJ27" i="8"/>
  <c r="D16" i="13" l="1"/>
  <c r="B17" i="13"/>
  <c r="W17" i="8"/>
  <c r="Y16" i="8"/>
  <c r="I17" i="8"/>
  <c r="K16" i="8"/>
  <c r="AK20" i="8"/>
  <c r="AJ28" i="8"/>
  <c r="AK17" i="8"/>
  <c r="AM17" i="8" s="1"/>
  <c r="AM16" i="8"/>
  <c r="D17" i="13" l="1"/>
  <c r="B18" i="13"/>
  <c r="K17" i="8"/>
  <c r="L9" i="8"/>
  <c r="AK21" i="8"/>
  <c r="AM20" i="8"/>
  <c r="Y17" i="8"/>
  <c r="Z9" i="8"/>
  <c r="D18" i="13" l="1"/>
  <c r="B19" i="13"/>
  <c r="AK22" i="8"/>
  <c r="AM21" i="8"/>
  <c r="L10" i="8"/>
  <c r="N9" i="8"/>
  <c r="Z10" i="8"/>
  <c r="AB9" i="8"/>
  <c r="F15" i="13" l="1"/>
  <c r="D19" i="13"/>
  <c r="Z11" i="8"/>
  <c r="AB10" i="8"/>
  <c r="L11" i="8"/>
  <c r="N10" i="8"/>
  <c r="AM22" i="8"/>
  <c r="AK23" i="8"/>
  <c r="H15" i="13" l="1"/>
  <c r="F16" i="13"/>
  <c r="Z12" i="8"/>
  <c r="AB11" i="8"/>
  <c r="AK24" i="8"/>
  <c r="AM23" i="8"/>
  <c r="L12" i="8"/>
  <c r="N11" i="8"/>
  <c r="H16" i="13" l="1"/>
  <c r="F17" i="13"/>
  <c r="L13" i="8"/>
  <c r="N12" i="8"/>
  <c r="Z13" i="8"/>
  <c r="AB12" i="8"/>
  <c r="AM24" i="8"/>
  <c r="AK27" i="8"/>
  <c r="H17" i="13" l="1"/>
  <c r="F18" i="13"/>
  <c r="Z16" i="8"/>
  <c r="AB13" i="8"/>
  <c r="AK28" i="8"/>
  <c r="AM27" i="8"/>
  <c r="L16" i="8"/>
  <c r="N13" i="8"/>
  <c r="H18" i="13" l="1"/>
  <c r="F19" i="13"/>
  <c r="Z17" i="8"/>
  <c r="AB16" i="8"/>
  <c r="AM28" i="8"/>
  <c r="AN20" i="8"/>
  <c r="L17" i="8"/>
  <c r="N16" i="8"/>
  <c r="H19" i="13" l="1"/>
  <c r="J15" i="13"/>
  <c r="AP20" i="8"/>
  <c r="AN21" i="8"/>
  <c r="Q20" i="8"/>
  <c r="AB17" i="8"/>
  <c r="C20" i="8"/>
  <c r="N17" i="8"/>
  <c r="L15" i="13" l="1"/>
  <c r="J16" i="13"/>
  <c r="Q21" i="8"/>
  <c r="S20" i="8"/>
  <c r="C21" i="8"/>
  <c r="E20" i="8"/>
  <c r="AN22" i="8"/>
  <c r="AP21" i="8"/>
  <c r="L16" i="13" l="1"/>
  <c r="J17" i="13"/>
  <c r="AN23" i="8"/>
  <c r="AP22" i="8"/>
  <c r="Q22" i="8"/>
  <c r="S21" i="8"/>
  <c r="C22" i="8"/>
  <c r="E21" i="8"/>
  <c r="L17" i="13" l="1"/>
  <c r="J18" i="13"/>
  <c r="Q23" i="8"/>
  <c r="S22" i="8"/>
  <c r="C23" i="8"/>
  <c r="E22" i="8"/>
  <c r="AN24" i="8"/>
  <c r="AP23" i="8"/>
  <c r="J19" i="13" l="1"/>
  <c r="L18" i="13"/>
  <c r="C24" i="8"/>
  <c r="E23" i="8"/>
  <c r="AN27" i="8"/>
  <c r="AP24" i="8"/>
  <c r="Q24" i="8"/>
  <c r="S23" i="8"/>
  <c r="N15" i="13" l="1"/>
  <c r="L19" i="13"/>
  <c r="AN28" i="8"/>
  <c r="AP27" i="8"/>
  <c r="Q27" i="8"/>
  <c r="S24" i="8"/>
  <c r="C27" i="8"/>
  <c r="E24" i="8"/>
  <c r="N16" i="13" l="1"/>
  <c r="P15" i="13"/>
  <c r="Q28" i="8"/>
  <c r="S27" i="8"/>
  <c r="C28" i="8"/>
  <c r="E27" i="8"/>
  <c r="AE30" i="8"/>
  <c r="AP28" i="8"/>
  <c r="N17" i="13" l="1"/>
  <c r="P16" i="13"/>
  <c r="F20" i="8"/>
  <c r="E28" i="8"/>
  <c r="AG30" i="8"/>
  <c r="AE31" i="8"/>
  <c r="S28" i="8"/>
  <c r="T20" i="8"/>
  <c r="N18" i="13" l="1"/>
  <c r="P17" i="13"/>
  <c r="H20" i="8"/>
  <c r="F21" i="8"/>
  <c r="AE32" i="8"/>
  <c r="AG31" i="8"/>
  <c r="V20" i="8"/>
  <c r="T21" i="8"/>
  <c r="N19" i="13" l="1"/>
  <c r="P18" i="13"/>
  <c r="AG32" i="8"/>
  <c r="AE33" i="8"/>
  <c r="T22" i="8"/>
  <c r="V21" i="8"/>
  <c r="F22" i="8"/>
  <c r="H21" i="8"/>
  <c r="P19" i="13" l="1"/>
  <c r="B23" i="13"/>
  <c r="T23" i="8"/>
  <c r="V22" i="8"/>
  <c r="AG33" i="8"/>
  <c r="AE34" i="8"/>
  <c r="F23" i="8"/>
  <c r="H22" i="8"/>
  <c r="D23" i="13" l="1"/>
  <c r="B24" i="13"/>
  <c r="AG34" i="8"/>
  <c r="AE35" i="8"/>
  <c r="F24" i="8"/>
  <c r="H23" i="8"/>
  <c r="T24" i="8"/>
  <c r="V23" i="8"/>
  <c r="D24" i="13" l="1"/>
  <c r="B25" i="13"/>
  <c r="F27" i="8"/>
  <c r="H24" i="8"/>
  <c r="T27" i="8"/>
  <c r="V24" i="8"/>
  <c r="AG35" i="8"/>
  <c r="AE36" i="8"/>
  <c r="D25" i="13" l="1"/>
  <c r="B26" i="13"/>
  <c r="T28" i="8"/>
  <c r="V27" i="8"/>
  <c r="AH30" i="8"/>
  <c r="AG36" i="8"/>
  <c r="F28" i="8"/>
  <c r="H27" i="8"/>
  <c r="D26" i="13" l="1"/>
  <c r="B27" i="13"/>
  <c r="I20" i="8"/>
  <c r="H28" i="8"/>
  <c r="AH31" i="8"/>
  <c r="AJ30" i="8"/>
  <c r="V28" i="8"/>
  <c r="W20" i="8"/>
  <c r="D27" i="13" l="1"/>
  <c r="F23" i="13"/>
  <c r="AJ31" i="8"/>
  <c r="AH32" i="8"/>
  <c r="W21" i="8"/>
  <c r="Y20" i="8"/>
  <c r="I21" i="8"/>
  <c r="K20" i="8"/>
  <c r="H23" i="13" l="1"/>
  <c r="F24" i="13"/>
  <c r="W22" i="8"/>
  <c r="Y21" i="8"/>
  <c r="AJ32" i="8"/>
  <c r="AH33" i="8"/>
  <c r="I22" i="8"/>
  <c r="K21" i="8"/>
  <c r="H24" i="13" l="1"/>
  <c r="F25" i="13"/>
  <c r="AJ33" i="8"/>
  <c r="AH34" i="8"/>
  <c r="K22" i="8"/>
  <c r="I23" i="8"/>
  <c r="W23" i="8"/>
  <c r="Y22" i="8"/>
  <c r="H25" i="13" l="1"/>
  <c r="F26" i="13"/>
  <c r="Y23" i="8"/>
  <c r="W24" i="8"/>
  <c r="I24" i="8"/>
  <c r="K23" i="8"/>
  <c r="AJ34" i="8"/>
  <c r="AH35" i="8"/>
  <c r="H26" i="13" l="1"/>
  <c r="F27" i="13"/>
  <c r="K24" i="8"/>
  <c r="I27" i="8"/>
  <c r="W27" i="8"/>
  <c r="Y24" i="8"/>
  <c r="AJ35" i="8"/>
  <c r="AH36" i="8"/>
  <c r="H27" i="13" l="1"/>
  <c r="J23" i="13"/>
  <c r="Y27" i="8"/>
  <c r="W28" i="8"/>
  <c r="AJ36" i="8"/>
  <c r="AK30" i="8"/>
  <c r="I28" i="8"/>
  <c r="K27" i="8"/>
  <c r="L23" i="13" l="1"/>
  <c r="J24" i="13"/>
  <c r="AK31" i="8"/>
  <c r="AM30" i="8"/>
  <c r="Y28" i="8"/>
  <c r="Z20" i="8"/>
  <c r="K28" i="8"/>
  <c r="L20" i="8"/>
  <c r="L24" i="13" l="1"/>
  <c r="J25" i="13"/>
  <c r="N20" i="8"/>
  <c r="L21" i="8"/>
  <c r="AK32" i="8"/>
  <c r="AM31" i="8"/>
  <c r="AB20" i="8"/>
  <c r="Z21" i="8"/>
  <c r="L25" i="13" l="1"/>
  <c r="J26" i="13"/>
  <c r="AM32" i="8"/>
  <c r="AK33" i="8"/>
  <c r="Z22" i="8"/>
  <c r="AB21" i="8"/>
  <c r="L22" i="8"/>
  <c r="N21" i="8"/>
  <c r="L26" i="13" l="1"/>
  <c r="J27" i="13"/>
  <c r="Z23" i="8"/>
  <c r="AB22" i="8"/>
  <c r="AM33" i="8"/>
  <c r="AK34" i="8"/>
  <c r="L23" i="8"/>
  <c r="N22" i="8"/>
  <c r="N23" i="13" l="1"/>
  <c r="L27" i="13"/>
  <c r="L24" i="8"/>
  <c r="N23" i="8"/>
  <c r="Z24" i="8"/>
  <c r="AB23" i="8"/>
  <c r="AM34" i="8"/>
  <c r="AO51" i="8" s="1"/>
  <c r="AK35" i="8"/>
  <c r="P23" i="13" l="1"/>
  <c r="N24" i="13"/>
  <c r="Z27" i="8"/>
  <c r="AB24" i="8"/>
  <c r="AM35" i="8"/>
  <c r="AK36" i="8"/>
  <c r="AM36" i="8" s="1"/>
  <c r="L27" i="8"/>
  <c r="N24" i="8"/>
  <c r="P24" i="13" l="1"/>
  <c r="N25" i="13"/>
  <c r="L28" i="8"/>
  <c r="N27" i="8"/>
  <c r="Z28" i="8"/>
  <c r="AB27" i="8"/>
  <c r="P25" i="13" l="1"/>
  <c r="N26" i="13"/>
  <c r="Q30" i="8"/>
  <c r="AB28" i="8"/>
  <c r="C30" i="8"/>
  <c r="N28" i="8"/>
  <c r="P26" i="13" l="1"/>
  <c r="N27" i="13"/>
  <c r="C31" i="8"/>
  <c r="E30" i="8"/>
  <c r="Q31" i="8"/>
  <c r="S30" i="8"/>
  <c r="P27" i="13" l="1"/>
  <c r="B31" i="13"/>
  <c r="Q32" i="8"/>
  <c r="S31" i="8"/>
  <c r="C32" i="8"/>
  <c r="E31" i="8"/>
  <c r="B32" i="13" l="1"/>
  <c r="D31" i="13"/>
  <c r="E32" i="8"/>
  <c r="C33" i="8"/>
  <c r="S32" i="8"/>
  <c r="Q33" i="8"/>
  <c r="B33" i="13" l="1"/>
  <c r="D32" i="13"/>
  <c r="S33" i="8"/>
  <c r="Q34" i="8"/>
  <c r="E33" i="8"/>
  <c r="C34" i="8"/>
  <c r="B34" i="13" l="1"/>
  <c r="D33" i="13"/>
  <c r="S34" i="8"/>
  <c r="Q35" i="8"/>
  <c r="E34" i="8"/>
  <c r="C35" i="8"/>
  <c r="B35" i="13" l="1"/>
  <c r="D34" i="13"/>
  <c r="S35" i="8"/>
  <c r="Q36" i="8"/>
  <c r="E35" i="8"/>
  <c r="C36" i="8"/>
  <c r="D35" i="13" l="1"/>
  <c r="B43" i="13"/>
  <c r="F30" i="8"/>
  <c r="E36" i="8"/>
  <c r="T30" i="8"/>
  <c r="S36" i="8"/>
  <c r="B44" i="13" l="1"/>
  <c r="D43" i="13"/>
  <c r="H30" i="8"/>
  <c r="F31" i="8"/>
  <c r="T31" i="8"/>
  <c r="V30" i="8"/>
  <c r="D44" i="13" l="1"/>
  <c r="B45" i="13"/>
  <c r="V31" i="8"/>
  <c r="T32" i="8"/>
  <c r="H31" i="8"/>
  <c r="F32" i="8"/>
  <c r="D45" i="13" l="1"/>
  <c r="B46" i="13"/>
  <c r="V32" i="8"/>
  <c r="T33" i="8"/>
  <c r="H32" i="8"/>
  <c r="F33" i="8"/>
  <c r="B47" i="13" l="1"/>
  <c r="D46" i="13"/>
  <c r="H33" i="8"/>
  <c r="F34" i="8"/>
  <c r="V33" i="8"/>
  <c r="T34" i="8"/>
  <c r="D47" i="13" l="1"/>
  <c r="F43" i="13"/>
  <c r="V34" i="8"/>
  <c r="T35" i="8"/>
  <c r="H34" i="8"/>
  <c r="F35" i="8"/>
  <c r="F44" i="13" l="1"/>
  <c r="H43" i="13"/>
  <c r="H35" i="8"/>
  <c r="F36" i="8"/>
  <c r="V35" i="8"/>
  <c r="T36" i="8"/>
  <c r="H44" i="13" l="1"/>
  <c r="F45" i="13"/>
  <c r="H36" i="8"/>
  <c r="I30" i="8"/>
  <c r="V36" i="8"/>
  <c r="W30" i="8"/>
  <c r="F46" i="13" l="1"/>
  <c r="H45" i="13"/>
  <c r="W31" i="8"/>
  <c r="Y30" i="8"/>
  <c r="I31" i="8"/>
  <c r="K30" i="8"/>
  <c r="H46" i="13" l="1"/>
  <c r="F47" i="13"/>
  <c r="K31" i="8"/>
  <c r="I32" i="8"/>
  <c r="W32" i="8"/>
  <c r="Y31" i="8"/>
  <c r="J43" i="13" l="1"/>
  <c r="H47" i="13"/>
  <c r="Y32" i="8"/>
  <c r="W33" i="8"/>
  <c r="K32" i="8"/>
  <c r="I33" i="8"/>
  <c r="J44" i="13" l="1"/>
  <c r="L43" i="13"/>
  <c r="K33" i="8"/>
  <c r="I34" i="8"/>
  <c r="Y33" i="8"/>
  <c r="W34" i="8"/>
  <c r="L44" i="13" l="1"/>
  <c r="J45" i="13"/>
  <c r="Y34" i="8"/>
  <c r="W35" i="8"/>
  <c r="K34" i="8"/>
  <c r="I35" i="8"/>
  <c r="L45" i="13" l="1"/>
  <c r="J46" i="13"/>
  <c r="K35" i="8"/>
  <c r="I36" i="8"/>
  <c r="Y35" i="8"/>
  <c r="W36" i="8"/>
  <c r="L46" i="13" l="1"/>
  <c r="J47" i="13"/>
  <c r="L30" i="8"/>
  <c r="K36" i="8"/>
  <c r="Z30" i="8"/>
  <c r="Y36" i="8"/>
  <c r="N43" i="13" l="1"/>
  <c r="L47" i="13"/>
  <c r="Z31" i="8"/>
  <c r="AB30" i="8"/>
  <c r="N30" i="8"/>
  <c r="L31" i="8"/>
  <c r="N44" i="13" l="1"/>
  <c r="P43" i="13"/>
  <c r="AB31" i="8"/>
  <c r="Z32" i="8"/>
  <c r="N31" i="8"/>
  <c r="L32" i="8"/>
  <c r="P44" i="13" l="1"/>
  <c r="N45" i="13"/>
  <c r="N32" i="8"/>
  <c r="L33" i="8"/>
  <c r="AB32" i="8"/>
  <c r="Z33" i="8"/>
  <c r="N46" i="13" l="1"/>
  <c r="P45" i="13"/>
  <c r="AB33" i="8"/>
  <c r="Z34" i="8"/>
  <c r="N33" i="8"/>
  <c r="L34" i="8"/>
  <c r="N47" i="13" l="1"/>
  <c r="P46" i="13"/>
  <c r="AB34" i="8"/>
  <c r="Z35" i="8"/>
  <c r="N34" i="8"/>
  <c r="M41" i="8" s="1"/>
  <c r="L35" i="8"/>
  <c r="P47" i="13" l="1"/>
  <c r="B51" i="13"/>
  <c r="N35" i="8"/>
  <c r="L36" i="8"/>
  <c r="N36" i="8" s="1"/>
  <c r="AB35" i="8"/>
  <c r="Z36" i="8"/>
  <c r="D51" i="13" l="1"/>
  <c r="B52" i="13"/>
  <c r="AB36" i="8"/>
  <c r="Q38" i="8"/>
  <c r="D52" i="13" l="1"/>
  <c r="B53" i="13"/>
  <c r="S38" i="8"/>
  <c r="Q39" i="8"/>
  <c r="D53" i="13" l="1"/>
  <c r="B54" i="13"/>
  <c r="S39" i="8"/>
  <c r="Q40" i="8"/>
  <c r="D54" i="13" l="1"/>
  <c r="B55" i="13"/>
  <c r="Q41" i="8"/>
  <c r="S40" i="8"/>
  <c r="D55" i="13" l="1"/>
  <c r="F51" i="13"/>
  <c r="S41" i="8"/>
  <c r="Q42" i="8"/>
  <c r="H51" i="13" l="1"/>
  <c r="F52" i="13"/>
  <c r="S42" i="8"/>
  <c r="Q43" i="8"/>
  <c r="H52" i="13" l="1"/>
  <c r="F53" i="13"/>
  <c r="S43" i="8"/>
  <c r="Q44" i="8"/>
  <c r="F54" i="13" l="1"/>
  <c r="H53" i="13"/>
  <c r="S44" i="8"/>
  <c r="T38" i="8"/>
  <c r="F55" i="13" l="1"/>
  <c r="H54" i="13"/>
  <c r="V38" i="8"/>
  <c r="T39" i="8"/>
  <c r="J51" i="13" l="1"/>
  <c r="H55" i="13"/>
  <c r="V39" i="8"/>
  <c r="T40" i="8"/>
  <c r="L51" i="13" l="1"/>
  <c r="J52" i="13"/>
  <c r="T41" i="8"/>
  <c r="V40" i="8"/>
  <c r="J53" i="13" l="1"/>
  <c r="L52" i="13"/>
  <c r="T42" i="8"/>
  <c r="V41" i="8"/>
  <c r="L53" i="13" l="1"/>
  <c r="J54" i="13"/>
  <c r="T43" i="8"/>
  <c r="V42" i="8"/>
  <c r="AA49" i="8" s="1"/>
  <c r="L54" i="13" l="1"/>
  <c r="J55" i="13"/>
  <c r="T44" i="8"/>
  <c r="V43" i="8"/>
  <c r="N51" i="13" l="1"/>
  <c r="L55" i="13"/>
  <c r="V44" i="8"/>
  <c r="W38" i="8"/>
  <c r="N52" i="13" l="1"/>
  <c r="P51" i="13"/>
  <c r="Y38" i="8"/>
  <c r="W39" i="8"/>
  <c r="N53" i="13" l="1"/>
  <c r="P52" i="13"/>
  <c r="Y39" i="8"/>
  <c r="W40" i="8"/>
  <c r="N54" i="13" l="1"/>
  <c r="P53" i="13"/>
  <c r="W41" i="8"/>
  <c r="Y40" i="8"/>
  <c r="P54" i="13" l="1"/>
  <c r="N55" i="13"/>
  <c r="Y41" i="8"/>
  <c r="W42" i="8"/>
  <c r="B59" i="13" l="1"/>
  <c r="P55" i="13"/>
  <c r="Y42" i="8"/>
  <c r="W43" i="8"/>
  <c r="B60" i="13" l="1"/>
  <c r="D59" i="13"/>
  <c r="Y43" i="8"/>
  <c r="W44" i="8"/>
  <c r="Y44" i="8" s="1"/>
  <c r="B61" i="13" l="1"/>
  <c r="D60" i="13"/>
  <c r="E535" i="2"/>
  <c r="E531" i="2"/>
  <c r="E530" i="2"/>
  <c r="C535" i="2"/>
  <c r="C531" i="2"/>
  <c r="C530" i="2"/>
  <c r="E525" i="2"/>
  <c r="E502" i="2"/>
  <c r="E486" i="2"/>
  <c r="E447" i="2"/>
  <c r="E468" i="2"/>
  <c r="E488" i="2"/>
  <c r="E469" i="2"/>
  <c r="E453" i="2"/>
  <c r="E457" i="2"/>
  <c r="E445" i="2"/>
  <c r="E446" i="2"/>
  <c r="E59" i="4"/>
  <c r="E58" i="4"/>
  <c r="E57" i="4"/>
  <c r="E56" i="4"/>
  <c r="E55" i="4"/>
  <c r="E404" i="2"/>
  <c r="E280" i="2"/>
  <c r="E443" i="2"/>
  <c r="E425" i="2"/>
  <c r="E408" i="2"/>
  <c r="E53" i="4"/>
  <c r="E52" i="4"/>
  <c r="E51" i="4"/>
  <c r="E50" i="4"/>
  <c r="E49" i="4"/>
  <c r="E426" i="2"/>
  <c r="E424" i="2"/>
  <c r="E422" i="2"/>
  <c r="E355" i="2"/>
  <c r="E421" i="2"/>
  <c r="E419" i="2"/>
  <c r="E416" i="2"/>
  <c r="E405" i="2"/>
  <c r="E400" i="2"/>
  <c r="E399" i="2"/>
  <c r="E359" i="2"/>
  <c r="E380" i="2"/>
  <c r="E381" i="2"/>
  <c r="E364" i="2"/>
  <c r="E376" i="2"/>
  <c r="E375" i="2"/>
  <c r="E374" i="2"/>
  <c r="E357" i="2"/>
  <c r="E372" i="2"/>
  <c r="E369" i="2"/>
  <c r="E365" i="2"/>
  <c r="E362" i="2"/>
  <c r="E358" i="2"/>
  <c r="B62" i="13" l="1"/>
  <c r="D61" i="13"/>
  <c r="E356" i="2"/>
  <c r="F7" i="4"/>
  <c r="E47" i="4"/>
  <c r="E46" i="4"/>
  <c r="E45" i="4"/>
  <c r="E44" i="4"/>
  <c r="E43" i="4"/>
  <c r="E316" i="2"/>
  <c r="E337" i="2"/>
  <c r="E338" i="2"/>
  <c r="G6" i="4"/>
  <c r="E321" i="2"/>
  <c r="E335" i="2"/>
  <c r="E334" i="2"/>
  <c r="E331" i="2"/>
  <c r="E41" i="4"/>
  <c r="E40" i="4"/>
  <c r="E38" i="4"/>
  <c r="E37" i="4"/>
  <c r="E273" i="2"/>
  <c r="E294" i="2"/>
  <c r="E298" i="2"/>
  <c r="E295" i="2"/>
  <c r="E277" i="2"/>
  <c r="E292" i="2"/>
  <c r="E286" i="2"/>
  <c r="E283" i="2"/>
  <c r="E276" i="2"/>
  <c r="E271" i="2"/>
  <c r="E35" i="4"/>
  <c r="E34" i="4"/>
  <c r="E33" i="4"/>
  <c r="E32" i="4"/>
  <c r="E31" i="4"/>
  <c r="E228" i="2"/>
  <c r="E249" i="2"/>
  <c r="E269" i="2"/>
  <c r="E232" i="2"/>
  <c r="E29" i="4"/>
  <c r="E28" i="4"/>
  <c r="E27" i="4"/>
  <c r="E26" i="4"/>
  <c r="E25" i="4"/>
  <c r="E241" i="2"/>
  <c r="E233" i="2"/>
  <c r="E226" i="2"/>
  <c r="E235" i="2"/>
  <c r="E234" i="2"/>
  <c r="E210" i="2"/>
  <c r="E115" i="2"/>
  <c r="E205" i="2"/>
  <c r="E206" i="2"/>
  <c r="E189" i="2"/>
  <c r="K4" i="4"/>
  <c r="L4" i="4" s="1"/>
  <c r="L3" i="4"/>
  <c r="E23" i="4" s="1"/>
  <c r="I4" i="4"/>
  <c r="I5" i="4" s="1"/>
  <c r="I6" i="4" s="1"/>
  <c r="I7" i="4" s="1"/>
  <c r="I8" i="4" s="1"/>
  <c r="I9" i="4" s="1"/>
  <c r="I10" i="4" s="1"/>
  <c r="I11" i="4" s="1"/>
  <c r="I12" i="4" s="1"/>
  <c r="J3" i="4"/>
  <c r="E22" i="4" s="1"/>
  <c r="G4" i="4"/>
  <c r="H4" i="4" s="1"/>
  <c r="H3" i="4"/>
  <c r="E21" i="4" s="1"/>
  <c r="E4" i="4"/>
  <c r="E5" i="4" s="1"/>
  <c r="E6" i="4" s="1"/>
  <c r="F3" i="4"/>
  <c r="E20" i="4" s="1"/>
  <c r="D3" i="4"/>
  <c r="E19" i="4" s="1"/>
  <c r="C5" i="4"/>
  <c r="D5" i="4" s="1"/>
  <c r="D4" i="4"/>
  <c r="E199" i="2"/>
  <c r="E195" i="2"/>
  <c r="E193" i="2"/>
  <c r="E182" i="2"/>
  <c r="E196" i="2"/>
  <c r="E187" i="2"/>
  <c r="E186" i="2"/>
  <c r="E162" i="2"/>
  <c r="E141" i="2"/>
  <c r="E145" i="2"/>
  <c r="E140" i="2"/>
  <c r="E166" i="2"/>
  <c r="E118" i="2"/>
  <c r="E97" i="2"/>
  <c r="E123" i="2"/>
  <c r="E167" i="2"/>
  <c r="E163" i="2"/>
  <c r="E160" i="2"/>
  <c r="E159" i="2"/>
  <c r="E157" i="2"/>
  <c r="E155" i="2"/>
  <c r="E151" i="2"/>
  <c r="E150" i="2"/>
  <c r="E143" i="2"/>
  <c r="E139" i="2"/>
  <c r="E60" i="2"/>
  <c r="E152" i="2"/>
  <c r="E125" i="2"/>
  <c r="E116" i="2"/>
  <c r="E113" i="2"/>
  <c r="E100" i="2"/>
  <c r="E114" i="2"/>
  <c r="E75" i="2"/>
  <c r="E76" i="2"/>
  <c r="E33" i="2"/>
  <c r="E54" i="2"/>
  <c r="E30" i="2"/>
  <c r="E15" i="2"/>
  <c r="E37" i="2"/>
  <c r="E81" i="2" s="1"/>
  <c r="E61" i="2"/>
  <c r="C1" i="2" s="1"/>
  <c r="E67" i="2"/>
  <c r="C507" i="2"/>
  <c r="C508" i="2"/>
  <c r="C509" i="2"/>
  <c r="C510" i="2"/>
  <c r="C511" i="2"/>
  <c r="C512" i="2"/>
  <c r="C525" i="2"/>
  <c r="C493" i="2"/>
  <c r="C494" i="2"/>
  <c r="C495" i="2"/>
  <c r="C496" i="2"/>
  <c r="C497" i="2"/>
  <c r="C498" i="2"/>
  <c r="C499" i="2"/>
  <c r="C500" i="2"/>
  <c r="C501" i="2"/>
  <c r="C502" i="2"/>
  <c r="C515" i="2" s="1"/>
  <c r="E515" i="2" s="1"/>
  <c r="C516" i="2" s="1"/>
  <c r="E516" i="2" s="1"/>
  <c r="C503" i="2"/>
  <c r="C504" i="2"/>
  <c r="C505" i="2"/>
  <c r="C506" i="2"/>
  <c r="C467" i="2"/>
  <c r="C468" i="2"/>
  <c r="C469" i="2"/>
  <c r="C484" i="2"/>
  <c r="C485" i="2"/>
  <c r="C486" i="2"/>
  <c r="C487" i="2"/>
  <c r="C488" i="2"/>
  <c r="C489" i="2"/>
  <c r="C490" i="2"/>
  <c r="C491" i="2"/>
  <c r="C492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26" i="2"/>
  <c r="C441" i="2"/>
  <c r="C442" i="2"/>
  <c r="C443" i="2"/>
  <c r="C444" i="2"/>
  <c r="C445" i="2"/>
  <c r="C446" i="2"/>
  <c r="C472" i="2" s="1"/>
  <c r="E472" i="2" s="1"/>
  <c r="C473" i="2" s="1"/>
  <c r="E473" i="2" s="1"/>
  <c r="C474" i="2" s="1"/>
  <c r="E474" i="2" s="1"/>
  <c r="C475" i="2" s="1"/>
  <c r="E475" i="2" s="1"/>
  <c r="C414" i="2"/>
  <c r="C415" i="2"/>
  <c r="C416" i="2"/>
  <c r="C417" i="2"/>
  <c r="C418" i="2"/>
  <c r="C419" i="2"/>
  <c r="C420" i="2"/>
  <c r="C421" i="2"/>
  <c r="C422" i="2"/>
  <c r="C423" i="2"/>
  <c r="C424" i="2"/>
  <c r="C425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97" i="2"/>
  <c r="C398" i="2"/>
  <c r="C399" i="2"/>
  <c r="C400" i="2"/>
  <c r="C401" i="2"/>
  <c r="C402" i="2"/>
  <c r="C403" i="2"/>
  <c r="C404" i="2"/>
  <c r="C429" i="2" s="1"/>
  <c r="E429" i="2" s="1"/>
  <c r="C430" i="2" s="1"/>
  <c r="E430" i="2" s="1"/>
  <c r="C431" i="2" s="1"/>
  <c r="E431" i="2" s="1"/>
  <c r="C432" i="2" s="1"/>
  <c r="E432" i="2" s="1"/>
  <c r="C405" i="2"/>
  <c r="C406" i="2"/>
  <c r="C407" i="2"/>
  <c r="C408" i="2"/>
  <c r="C409" i="2"/>
  <c r="C410" i="2"/>
  <c r="C411" i="2"/>
  <c r="C412" i="2"/>
  <c r="C413" i="2"/>
  <c r="C336" i="2"/>
  <c r="C337" i="2"/>
  <c r="C338" i="2"/>
  <c r="C339" i="2"/>
  <c r="C355" i="2"/>
  <c r="C356" i="2"/>
  <c r="C386" i="2" s="1"/>
  <c r="E386" i="2" s="1"/>
  <c r="C387" i="2" s="1"/>
  <c r="E387" i="2" s="1"/>
  <c r="C388" i="2" s="1"/>
  <c r="E388" i="2" s="1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293" i="2"/>
  <c r="C294" i="2"/>
  <c r="C295" i="2"/>
  <c r="C296" i="2"/>
  <c r="C297" i="2"/>
  <c r="C298" i="2"/>
  <c r="C311" i="2"/>
  <c r="C312" i="2"/>
  <c r="C313" i="2"/>
  <c r="C342" i="2" s="1"/>
  <c r="E342" i="2" s="1"/>
  <c r="C343" i="2" s="1"/>
  <c r="E343" i="2" s="1"/>
  <c r="C344" i="2" s="1"/>
  <c r="E344" i="2" s="1"/>
  <c r="C345" i="2" s="1"/>
  <c r="E345" i="2" s="1"/>
  <c r="C314" i="2"/>
  <c r="C315" i="2"/>
  <c r="C316" i="2"/>
  <c r="C317" i="2"/>
  <c r="C318" i="2"/>
  <c r="C319" i="2"/>
  <c r="C320" i="2"/>
  <c r="C271" i="2"/>
  <c r="C272" i="2"/>
  <c r="C273" i="2"/>
  <c r="C274" i="2"/>
  <c r="C275" i="2"/>
  <c r="C276" i="2"/>
  <c r="C277" i="2"/>
  <c r="C278" i="2"/>
  <c r="C279" i="2"/>
  <c r="C280" i="2"/>
  <c r="C301" i="2" s="1"/>
  <c r="C281" i="2"/>
  <c r="C282" i="2"/>
  <c r="C283" i="2"/>
  <c r="C284" i="2"/>
  <c r="C285" i="2"/>
  <c r="C286" i="2"/>
  <c r="C287" i="2"/>
  <c r="C288" i="2"/>
  <c r="C289" i="2"/>
  <c r="C290" i="2"/>
  <c r="C291" i="2"/>
  <c r="C292" i="2"/>
  <c r="C269" i="2"/>
  <c r="C270" i="2"/>
  <c r="C246" i="2"/>
  <c r="C247" i="2"/>
  <c r="C248" i="2"/>
  <c r="C249" i="2"/>
  <c r="C250" i="2"/>
  <c r="C251" i="2"/>
  <c r="C252" i="2"/>
  <c r="C253" i="2"/>
  <c r="C254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25" i="2"/>
  <c r="C226" i="2"/>
  <c r="C227" i="2"/>
  <c r="C228" i="2"/>
  <c r="C229" i="2"/>
  <c r="C230" i="2"/>
  <c r="C182" i="2"/>
  <c r="C213" i="2" s="1"/>
  <c r="E213" i="2" s="1"/>
  <c r="C214" i="2" s="1"/>
  <c r="E214" i="2" s="1"/>
  <c r="C215" i="2" s="1"/>
  <c r="E215" i="2" s="1"/>
  <c r="C216" i="2" s="1"/>
  <c r="E216" i="2" s="1"/>
  <c r="C217" i="2" s="1"/>
  <c r="C257" i="2" s="1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39" i="2"/>
  <c r="C140" i="2"/>
  <c r="C141" i="2"/>
  <c r="C171" i="2" s="1"/>
  <c r="C142" i="2"/>
  <c r="C143" i="2"/>
  <c r="C144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86" i="2" s="1"/>
  <c r="E86" i="2" s="1"/>
  <c r="C87" i="2" s="1"/>
  <c r="E87" i="2" s="1"/>
  <c r="C88" i="2" s="1"/>
  <c r="E88" i="2" s="1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96" i="2"/>
  <c r="C97" i="2"/>
  <c r="C98" i="2"/>
  <c r="C99" i="2"/>
  <c r="C100" i="2"/>
  <c r="C128" i="2" s="1"/>
  <c r="C101" i="2"/>
  <c r="C102" i="2"/>
  <c r="C103" i="2"/>
  <c r="C104" i="2"/>
  <c r="C105" i="2"/>
  <c r="C106" i="2"/>
  <c r="E40" i="2"/>
  <c r="O48" i="3"/>
  <c r="O49" i="3" s="1"/>
  <c r="P47" i="3"/>
  <c r="O41" i="3"/>
  <c r="O42" i="3" s="1"/>
  <c r="P40" i="3"/>
  <c r="O34" i="3"/>
  <c r="O35" i="3" s="1"/>
  <c r="O36" i="3" s="1"/>
  <c r="P33" i="3"/>
  <c r="O27" i="3"/>
  <c r="P27" i="3" s="1"/>
  <c r="P26" i="3"/>
  <c r="O20" i="3"/>
  <c r="O21" i="3" s="1"/>
  <c r="P19" i="3"/>
  <c r="O13" i="3"/>
  <c r="O14" i="3" s="1"/>
  <c r="P12" i="3"/>
  <c r="O10" i="3"/>
  <c r="O11" i="3" s="1"/>
  <c r="P11" i="3" s="1"/>
  <c r="P9" i="3"/>
  <c r="P8" i="3"/>
  <c r="P7" i="3"/>
  <c r="P6" i="3"/>
  <c r="P5" i="3"/>
  <c r="P4" i="3"/>
  <c r="C38" i="2"/>
  <c r="C39" i="2"/>
  <c r="C40" i="2"/>
  <c r="C5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B63" i="13" l="1"/>
  <c r="D62" i="13"/>
  <c r="E301" i="2"/>
  <c r="C302" i="2" s="1"/>
  <c r="E302" i="2" s="1"/>
  <c r="C303" i="2" s="1"/>
  <c r="E303" i="2" s="1"/>
  <c r="E257" i="2"/>
  <c r="C258" i="2" s="1"/>
  <c r="E258" i="2" s="1"/>
  <c r="C259" i="2" s="1"/>
  <c r="E259" i="2" s="1"/>
  <c r="C260" i="2" s="1"/>
  <c r="E260" i="2" s="1"/>
  <c r="C261" i="2" s="1"/>
  <c r="E261" i="2" s="1"/>
  <c r="K5" i="4"/>
  <c r="K6" i="4" s="1"/>
  <c r="L6" i="4" s="1"/>
  <c r="K7" i="4"/>
  <c r="L5" i="4"/>
  <c r="F4" i="4"/>
  <c r="C6" i="4"/>
  <c r="C7" i="4" s="1"/>
  <c r="D6" i="4"/>
  <c r="J4" i="4"/>
  <c r="G5" i="4"/>
  <c r="G7" i="4" s="1"/>
  <c r="G8" i="4" s="1"/>
  <c r="G9" i="4" s="1"/>
  <c r="J6" i="4"/>
  <c r="J5" i="4"/>
  <c r="F6" i="4"/>
  <c r="E7" i="4"/>
  <c r="F5" i="4"/>
  <c r="D7" i="4"/>
  <c r="C8" i="4"/>
  <c r="E171" i="2"/>
  <c r="C172" i="2" s="1"/>
  <c r="E172" i="2" s="1"/>
  <c r="C173" i="2" s="1"/>
  <c r="E173" i="2" s="1"/>
  <c r="C174" i="2" s="1"/>
  <c r="E174" i="2" s="1"/>
  <c r="E128" i="2"/>
  <c r="C129" i="2" s="1"/>
  <c r="E129" i="2" s="1"/>
  <c r="C130" i="2" s="1"/>
  <c r="E130" i="2" s="1"/>
  <c r="C131" i="2" s="1"/>
  <c r="E131" i="2" s="1"/>
  <c r="P13" i="3"/>
  <c r="P10" i="3"/>
  <c r="O28" i="3"/>
  <c r="P34" i="3"/>
  <c r="P41" i="3"/>
  <c r="O43" i="3"/>
  <c r="P42" i="3"/>
  <c r="P21" i="3"/>
  <c r="O22" i="3"/>
  <c r="P36" i="3"/>
  <c r="O37" i="3"/>
  <c r="O15" i="3"/>
  <c r="P14" i="3"/>
  <c r="P49" i="3"/>
  <c r="O50" i="3"/>
  <c r="P20" i="3"/>
  <c r="P35" i="3"/>
  <c r="P48" i="3"/>
  <c r="F59" i="13" l="1"/>
  <c r="D63" i="13"/>
  <c r="K8" i="4"/>
  <c r="L7" i="4"/>
  <c r="H6" i="4"/>
  <c r="E39" i="4" s="1"/>
  <c r="J7" i="4"/>
  <c r="H5" i="4"/>
  <c r="E8" i="4"/>
  <c r="E9" i="4" s="1"/>
  <c r="D8" i="4"/>
  <c r="C9" i="4"/>
  <c r="C10" i="4" s="1"/>
  <c r="C11" i="4" s="1"/>
  <c r="O29" i="3"/>
  <c r="P28" i="3"/>
  <c r="O51" i="3"/>
  <c r="P50" i="3"/>
  <c r="O38" i="3"/>
  <c r="P37" i="3"/>
  <c r="O23" i="3"/>
  <c r="P22" i="3"/>
  <c r="O16" i="3"/>
  <c r="P15" i="3"/>
  <c r="O44" i="3"/>
  <c r="P43" i="3"/>
  <c r="H59" i="13" l="1"/>
  <c r="F60" i="13"/>
  <c r="L8" i="4"/>
  <c r="K9" i="4"/>
  <c r="D11" i="4"/>
  <c r="C12" i="4"/>
  <c r="J8" i="4"/>
  <c r="H7" i="4"/>
  <c r="H8" i="4"/>
  <c r="F8" i="4"/>
  <c r="D9" i="4"/>
  <c r="O30" i="3"/>
  <c r="P29" i="3"/>
  <c r="O45" i="3"/>
  <c r="P44" i="3"/>
  <c r="P23" i="3"/>
  <c r="O24" i="3"/>
  <c r="P38" i="3"/>
  <c r="O39" i="3"/>
  <c r="P39" i="3" s="1"/>
  <c r="O17" i="3"/>
  <c r="P16" i="3"/>
  <c r="P51" i="3"/>
  <c r="O52" i="3"/>
  <c r="H60" i="13" l="1"/>
  <c r="F61" i="13"/>
  <c r="K10" i="4"/>
  <c r="L9" i="4"/>
  <c r="D12" i="4"/>
  <c r="C13" i="4"/>
  <c r="J9" i="4"/>
  <c r="G10" i="4"/>
  <c r="G11" i="4" s="1"/>
  <c r="G12" i="4" s="1"/>
  <c r="G13" i="4" s="1"/>
  <c r="H9" i="4"/>
  <c r="E10" i="4"/>
  <c r="E11" i="4" s="1"/>
  <c r="F9" i="4"/>
  <c r="D10" i="4"/>
  <c r="O31" i="3"/>
  <c r="P30" i="3"/>
  <c r="O53" i="3"/>
  <c r="P53" i="3" s="1"/>
  <c r="P52" i="3"/>
  <c r="O25" i="3"/>
  <c r="P25" i="3" s="1"/>
  <c r="P24" i="3"/>
  <c r="O18" i="3"/>
  <c r="P18" i="3" s="1"/>
  <c r="P17" i="3"/>
  <c r="O46" i="3"/>
  <c r="P46" i="3" s="1"/>
  <c r="P45" i="3"/>
  <c r="H61" i="13" l="1"/>
  <c r="F62" i="13"/>
  <c r="L10" i="4"/>
  <c r="K11" i="4"/>
  <c r="C14" i="4"/>
  <c r="D13" i="4"/>
  <c r="J10" i="4"/>
  <c r="H10" i="4"/>
  <c r="F10" i="4"/>
  <c r="O32" i="3"/>
  <c r="P32" i="3" s="1"/>
  <c r="P31" i="3"/>
  <c r="H62" i="13" l="1"/>
  <c r="F63" i="13"/>
  <c r="K12" i="4"/>
  <c r="L11" i="4"/>
  <c r="C15" i="4"/>
  <c r="D14" i="4"/>
  <c r="J11" i="4"/>
  <c r="H11" i="4"/>
  <c r="E12" i="4"/>
  <c r="E13" i="4" s="1"/>
  <c r="F11" i="4"/>
  <c r="C13" i="2"/>
  <c r="C14" i="2"/>
  <c r="C12" i="2"/>
  <c r="H63" i="13" l="1"/>
  <c r="J59" i="13"/>
  <c r="L12" i="4"/>
  <c r="K13" i="4"/>
  <c r="C16" i="4"/>
  <c r="D16" i="4" s="1"/>
  <c r="D15" i="4"/>
  <c r="J12" i="4"/>
  <c r="I13" i="4"/>
  <c r="I14" i="4" s="1"/>
  <c r="I15" i="4" s="1"/>
  <c r="I16" i="4" s="1"/>
  <c r="H12" i="4"/>
  <c r="F12" i="4"/>
  <c r="J60" i="13" l="1"/>
  <c r="L59" i="13"/>
  <c r="K14" i="4"/>
  <c r="L13" i="4"/>
  <c r="J13" i="4"/>
  <c r="G14" i="4"/>
  <c r="G15" i="4" s="1"/>
  <c r="H13" i="4"/>
  <c r="E14" i="4"/>
  <c r="E15" i="4" s="1"/>
  <c r="E16" i="4" s="1"/>
  <c r="F13" i="4"/>
  <c r="J61" i="13" l="1"/>
  <c r="L60" i="13"/>
  <c r="L14" i="4"/>
  <c r="K15" i="4"/>
  <c r="J14" i="4"/>
  <c r="H14" i="4"/>
  <c r="F14" i="4"/>
  <c r="L61" i="13" l="1"/>
  <c r="J62" i="13"/>
  <c r="K16" i="4"/>
  <c r="L16" i="4" s="1"/>
  <c r="L15" i="4"/>
  <c r="J16" i="4"/>
  <c r="J15" i="4"/>
  <c r="G16" i="4"/>
  <c r="H16" i="4" s="1"/>
  <c r="H15" i="4"/>
  <c r="F16" i="4"/>
  <c r="F15" i="4"/>
  <c r="J63" i="13" l="1"/>
  <c r="L62" i="13"/>
  <c r="N59" i="13" l="1"/>
  <c r="L63" i="13"/>
  <c r="P59" i="13" l="1"/>
  <c r="N60" i="13"/>
  <c r="P60" i="13" l="1"/>
  <c r="N61" i="13"/>
  <c r="P61" i="13" l="1"/>
  <c r="N62" i="13"/>
  <c r="P62" i="13" l="1"/>
  <c r="N63" i="13"/>
  <c r="P63" i="13" l="1"/>
  <c r="B67" i="13"/>
  <c r="D67" i="13" l="1"/>
  <c r="B68" i="13"/>
  <c r="D68" i="13" l="1"/>
  <c r="B69" i="13"/>
  <c r="B70" i="13" l="1"/>
  <c r="D69" i="13"/>
  <c r="D70" i="13" l="1"/>
  <c r="B71" i="13"/>
  <c r="D71" i="13" l="1"/>
  <c r="B79" i="13"/>
  <c r="B80" i="13" l="1"/>
  <c r="D79" i="13"/>
  <c r="B81" i="13" l="1"/>
  <c r="D80" i="13"/>
  <c r="B82" i="13" l="1"/>
  <c r="D81" i="13"/>
  <c r="B83" i="13" l="1"/>
  <c r="D82" i="13"/>
  <c r="D83" i="13" l="1"/>
  <c r="F79" i="13"/>
  <c r="F80" i="13" l="1"/>
  <c r="H79" i="13"/>
  <c r="F81" i="13" l="1"/>
  <c r="H80" i="13"/>
  <c r="F82" i="13" l="1"/>
  <c r="H81" i="13"/>
  <c r="F83" i="13" l="1"/>
  <c r="H82" i="13"/>
  <c r="J79" i="13" l="1"/>
  <c r="H83" i="13"/>
  <c r="J80" i="13" l="1"/>
  <c r="L79" i="13"/>
  <c r="J81" i="13" l="1"/>
  <c r="L80" i="13"/>
  <c r="J82" i="13" l="1"/>
  <c r="L81" i="13"/>
  <c r="J83" i="13" l="1"/>
  <c r="N79" i="13" s="1"/>
  <c r="L82" i="13"/>
  <c r="L83" i="13" l="1"/>
  <c r="N80" i="13" l="1"/>
  <c r="P79" i="13"/>
  <c r="N81" i="13" l="1"/>
  <c r="P80" i="13"/>
  <c r="N82" i="13" l="1"/>
  <c r="P81" i="13"/>
  <c r="N83" i="13" l="1"/>
  <c r="P82" i="13"/>
  <c r="B87" i="13" l="1"/>
  <c r="P83" i="13"/>
  <c r="B88" i="13" l="1"/>
  <c r="D87" i="13"/>
  <c r="B89" i="13" l="1"/>
  <c r="D88" i="13"/>
  <c r="B90" i="13" l="1"/>
  <c r="D89" i="13"/>
  <c r="B91" i="13" l="1"/>
  <c r="D90" i="13"/>
  <c r="D91" i="13" l="1"/>
  <c r="F87" i="13"/>
  <c r="H87" i="13" l="1"/>
  <c r="F88" i="13"/>
  <c r="F89" i="13" l="1"/>
  <c r="H88" i="13"/>
  <c r="F90" i="13" l="1"/>
  <c r="H89" i="13"/>
  <c r="F91" i="13" l="1"/>
  <c r="H90" i="13"/>
  <c r="J87" i="13" l="1"/>
  <c r="H91" i="13"/>
  <c r="J88" i="13" l="1"/>
  <c r="L87" i="13"/>
  <c r="J89" i="13" l="1"/>
  <c r="L88" i="13"/>
  <c r="J90" i="13" l="1"/>
  <c r="L89" i="13"/>
  <c r="J91" i="13" l="1"/>
  <c r="N87" i="13" s="1"/>
  <c r="L90" i="13"/>
  <c r="L91" i="13" l="1"/>
  <c r="N88" i="13" l="1"/>
  <c r="P87" i="13"/>
  <c r="N89" i="13" l="1"/>
  <c r="P88" i="13"/>
  <c r="N90" i="13" l="1"/>
  <c r="P89" i="13"/>
  <c r="N91" i="13" l="1"/>
  <c r="P90" i="13"/>
  <c r="B95" i="13" l="1"/>
  <c r="P91" i="13"/>
  <c r="B96" i="13" l="1"/>
  <c r="D95" i="13"/>
  <c r="B97" i="13" l="1"/>
  <c r="D96" i="13"/>
  <c r="B98" i="13" l="1"/>
  <c r="D97" i="13"/>
  <c r="B99" i="13" l="1"/>
  <c r="D98" i="13"/>
  <c r="F95" i="13" l="1"/>
  <c r="D99" i="13"/>
  <c r="F96" i="13" l="1"/>
  <c r="H95" i="13"/>
  <c r="F97" i="13" l="1"/>
  <c r="H96" i="13"/>
  <c r="F98" i="13" l="1"/>
  <c r="H97" i="13"/>
  <c r="F99" i="13" l="1"/>
  <c r="H98" i="13"/>
  <c r="J95" i="13" l="1"/>
  <c r="H99" i="13"/>
  <c r="J96" i="13" l="1"/>
  <c r="L95" i="13"/>
  <c r="J97" i="13" l="1"/>
  <c r="L96" i="13"/>
  <c r="J98" i="13" l="1"/>
  <c r="L97" i="13"/>
  <c r="J99" i="13" l="1"/>
  <c r="N95" i="13" s="1"/>
  <c r="L98" i="13"/>
  <c r="L99" i="13" l="1"/>
  <c r="N96" i="13" l="1"/>
  <c r="P95" i="13"/>
  <c r="N97" i="13" l="1"/>
  <c r="P96" i="13"/>
  <c r="N98" i="13" l="1"/>
  <c r="P97" i="13"/>
  <c r="N99" i="13" l="1"/>
  <c r="P98" i="13"/>
  <c r="B103" i="13" l="1"/>
  <c r="P99" i="13"/>
  <c r="B104" i="13" l="1"/>
  <c r="D103" i="13"/>
  <c r="B105" i="13" l="1"/>
  <c r="D104" i="13"/>
  <c r="B106" i="13" l="1"/>
  <c r="D105" i="13"/>
  <c r="B107" i="13" l="1"/>
  <c r="D107" i="13" s="1"/>
  <c r="D106" i="13"/>
</calcChain>
</file>

<file path=xl/sharedStrings.xml><?xml version="1.0" encoding="utf-8"?>
<sst xmlns="http://schemas.openxmlformats.org/spreadsheetml/2006/main" count="3583" uniqueCount="839">
  <si>
    <t>الهجري</t>
  </si>
  <si>
    <t>الميلادي</t>
  </si>
  <si>
    <t>عودة عام 1446</t>
  </si>
  <si>
    <t>عودة الهيئة الإدارية والتعليمية والمشرفين</t>
  </si>
  <si>
    <t>عودة المعلمين الممارسين للتدريس</t>
  </si>
  <si>
    <t>الفصل الأول</t>
  </si>
  <si>
    <t>بداية الدراسة للفصل الدراسي الأول</t>
  </si>
  <si>
    <t xml:space="preserve"> إجازة اليوم الوطني</t>
  </si>
  <si>
    <t xml:space="preserve">إجازة نهاية أسبوع مطولة </t>
  </si>
  <si>
    <t xml:space="preserve"> نهاية الفصل الأول</t>
  </si>
  <si>
    <t>إجازة الخريف</t>
  </si>
  <si>
    <t>الفصل الثاني</t>
  </si>
  <si>
    <t>بداية الدراسة للفصل الدراسي الثاني</t>
  </si>
  <si>
    <t xml:space="preserve">إجازة مطولة </t>
  </si>
  <si>
    <t xml:space="preserve">إجازة منتصف العام الدراسي </t>
  </si>
  <si>
    <t xml:space="preserve">استئناف الدراسة </t>
  </si>
  <si>
    <t>نهاية الفصل الدراسي الثاني</t>
  </si>
  <si>
    <t xml:space="preserve">إجازة يوم التأسيس </t>
  </si>
  <si>
    <t xml:space="preserve">إجازة الشتاء </t>
  </si>
  <si>
    <t>الفصل الثالث</t>
  </si>
  <si>
    <t>بداية الدراسة للفصل الدراسي الثالث</t>
  </si>
  <si>
    <t>بدايــــة إجــــــــازة عيــــد الفطــــر</t>
  </si>
  <si>
    <t>إستئناف  الدراسة بعد إجازة عيد الفطر</t>
  </si>
  <si>
    <t xml:space="preserve">إجازة عيد الأضحى </t>
  </si>
  <si>
    <t xml:space="preserve">استئناف الدراسة بعد عيد الأضحى </t>
  </si>
  <si>
    <t xml:space="preserve">إجازة نهاية العام الدراسي </t>
  </si>
  <si>
    <t>عودة عام 1447</t>
  </si>
  <si>
    <t>عودة المشرفين والهيئتين التعليمية والإدارية بالمدارس</t>
  </si>
  <si>
    <t>عودة المعلمين والمعلمات الممارسين للتدريس</t>
  </si>
  <si>
    <t>بداية الدراسة للعام الدراسي 1447</t>
  </si>
  <si>
    <t>التقويم الدراسي - المناسبات - الرواتب</t>
  </si>
  <si>
    <t>م</t>
  </si>
  <si>
    <t>المناسبة</t>
  </si>
  <si>
    <t>التاريخ الميلادي</t>
  </si>
  <si>
    <t>التاريخ الهجري</t>
  </si>
  <si>
    <t>اليوم العالمي للشباب</t>
  </si>
  <si>
    <t>اليوم العالمي لمحو الأمية</t>
  </si>
  <si>
    <t>اليوم العالمي لسلام</t>
  </si>
  <si>
    <t>اليوم الوطني للملكة العربية السعودية</t>
  </si>
  <si>
    <t>اليوم الدولي للغة الإشارة</t>
  </si>
  <si>
    <t>الأسبوع العالمي للصم</t>
  </si>
  <si>
    <t>يوم الطفل العربي</t>
  </si>
  <si>
    <t>اليوم العالمي للمسنين</t>
  </si>
  <si>
    <t>الأسبوع العالمي للفضاء</t>
  </si>
  <si>
    <t>اليوم العالمي للمعلم</t>
  </si>
  <si>
    <t>اليوم العربي  لليتيم</t>
  </si>
  <si>
    <t>اليوم العالمي للبصر</t>
  </si>
  <si>
    <t>اليوم العالمي للصحة النفسية</t>
  </si>
  <si>
    <t>يوم العصاء البيضىاء للمكفوفين</t>
  </si>
  <si>
    <t>يوم الغذاء العالمي</t>
  </si>
  <si>
    <t>اليوم العالمي لهشاشة العظام</t>
  </si>
  <si>
    <t>اليوم العالمي للإحصاء</t>
  </si>
  <si>
    <t>اليوم العالمي للتأتأة</t>
  </si>
  <si>
    <t>اليوم العالمي لشلل الأطفال</t>
  </si>
  <si>
    <t>أسبوع أمراض الدم الوراثية</t>
  </si>
  <si>
    <t>ذكرى البيعة لخادم الحرمين</t>
  </si>
  <si>
    <t>اليوم الدولي لمكافحة كل أشكال التنمر</t>
  </si>
  <si>
    <t>أسبوع صحة الأسنان</t>
  </si>
  <si>
    <t>اليوم العالمي للسكري</t>
  </si>
  <si>
    <t>اليوم العالمي للتسامح</t>
  </si>
  <si>
    <t>اليوم العالمي للطفل</t>
  </si>
  <si>
    <t>يوم الإيدز العالمي</t>
  </si>
  <si>
    <t>اليوم العالمي لذوي الإحتياجات الخاصة</t>
  </si>
  <si>
    <t>يوم التطوع العالمي</t>
  </si>
  <si>
    <t>اليوم العالمي لمكافحة الفساد</t>
  </si>
  <si>
    <t>اليوم العالمي لحقوق الإنسان</t>
  </si>
  <si>
    <t>اليوم العالمي للغة العربية</t>
  </si>
  <si>
    <t>اليوم العربي لمحو الأمية</t>
  </si>
  <si>
    <t>يوم الطفل الخليجي</t>
  </si>
  <si>
    <t xml:space="preserve">يوم اليتيم العربي </t>
  </si>
  <si>
    <t>اليوم العالمي للتعليم</t>
  </si>
  <si>
    <t>اليوم العالمي للسرطان</t>
  </si>
  <si>
    <t>يوم التأسيس</t>
  </si>
  <si>
    <t xml:space="preserve">يوم المعلم العربي </t>
  </si>
  <si>
    <t>اليوم العالمي للدفاع المدني</t>
  </si>
  <si>
    <t>أسبوع حماية المستهلك الخليجي</t>
  </si>
  <si>
    <t xml:space="preserve">اليوم الخليجي للموهبة </t>
  </si>
  <si>
    <t>الأسبوع الوطني للموهبة والإبداع</t>
  </si>
  <si>
    <t>اليوم العالمي لمكافحة السمنة</t>
  </si>
  <si>
    <t>اليوم العالمي للمرأة</t>
  </si>
  <si>
    <t>يوم العلم السعودي</t>
  </si>
  <si>
    <t>اليوم العالمي لحقوق المستهلك</t>
  </si>
  <si>
    <t xml:space="preserve">أسبوع المرور الخليجي </t>
  </si>
  <si>
    <t>اليوم العالمي لسعادة</t>
  </si>
  <si>
    <t xml:space="preserve">اليوم العالمي لمتلازمة داون </t>
  </si>
  <si>
    <t>اليوم العالمي للمياة</t>
  </si>
  <si>
    <t>اليوم العالمي للتوحد</t>
  </si>
  <si>
    <t>يوم  الصحة  العالمي</t>
  </si>
  <si>
    <t>اليوم العالمي للتراث</t>
  </si>
  <si>
    <t>اليوم العالمي للابداع والإبتكار</t>
  </si>
  <si>
    <t>اليوم العالمي للكتاب وحقوق المؤلف</t>
  </si>
  <si>
    <t xml:space="preserve">يوم  البيئة الخليجي  </t>
  </si>
  <si>
    <t>الأسبوع العربي للصم</t>
  </si>
  <si>
    <t>اليوم العالمي للملكية الفكرية</t>
  </si>
  <si>
    <t>اليوم العالمي للطيارين</t>
  </si>
  <si>
    <t>يوم المهنة</t>
  </si>
  <si>
    <t>اليوم الخليجي لصعوبات التعلم</t>
  </si>
  <si>
    <t>اليوم العالمي للأسرة</t>
  </si>
  <si>
    <t>اليوم العالمي لمكافحة التدخين</t>
  </si>
  <si>
    <t>اليوم العالمي للبيئة</t>
  </si>
  <si>
    <t>اليوم العالمي للتبرع بالدم</t>
  </si>
  <si>
    <t>اليوم العالمي لمكافحة التصحر والجفاف</t>
  </si>
  <si>
    <t>اليوم العالمي لمكافحة المخدرات</t>
  </si>
  <si>
    <t>التقاعد</t>
  </si>
  <si>
    <t>موعد صرف التقاعد لشهر رمضان (راتب شهريونيو)</t>
  </si>
  <si>
    <t>شوال</t>
  </si>
  <si>
    <t>موعد صرف التقاعد لشهر شوال (راتب شهر مايو)</t>
  </si>
  <si>
    <t>موعد صرف التقاعد لشهر ذو القعدة (راتب شهر يونيو)</t>
  </si>
  <si>
    <t>القعدة</t>
  </si>
  <si>
    <t>موعد صرف التقاعد لشهر ذو الحجة (راتب شهر يوليو)</t>
  </si>
  <si>
    <t>الحجة</t>
  </si>
  <si>
    <t>موعد صرف التقاعد لشهر محرم (راتب شهر أغسطس)</t>
  </si>
  <si>
    <t>محرم</t>
  </si>
  <si>
    <t>موعد صرف التقاعد لشهر صفر (راتب شهر سبتمبر)</t>
  </si>
  <si>
    <t>صفر</t>
  </si>
  <si>
    <t>موعد صرف التقاعد لشهر ربيع الأول (راتب شهر أكتوبر)</t>
  </si>
  <si>
    <t>ربيع الأول</t>
  </si>
  <si>
    <t>موعد صرف التقاعد لشهر ربيع الثاني (راتب شهر أكتوبر)</t>
  </si>
  <si>
    <t>ربيع الثاني</t>
  </si>
  <si>
    <t>رواتب</t>
  </si>
  <si>
    <t>راتب شهر رمضان (راتب شهر أبريل)</t>
  </si>
  <si>
    <t>راتب شهر شوال (راتب شهر مايو)</t>
  </si>
  <si>
    <t>راتب شهر ذو القعدة (راتب شهر يونيو)</t>
  </si>
  <si>
    <t>راتب شهر ذو الحجة (راتب شهر يوليو)</t>
  </si>
  <si>
    <t>راتب شهر محرم (راتب شهر أغسطس)</t>
  </si>
  <si>
    <t>راتب شهر صفر (راتب شهر سبتمبر)</t>
  </si>
  <si>
    <t>راتب شهر ربيع الأول (راتب شهر أكتوبر)</t>
  </si>
  <si>
    <t>حساب المواطن</t>
  </si>
  <si>
    <t>لشهر ذو القعدة (راتب شهر مايو)</t>
  </si>
  <si>
    <t>لشهر ذو الحجة (راتب شهر يونيو)</t>
  </si>
  <si>
    <t>لشهر محرم (راتب شهر يوليو)</t>
  </si>
  <si>
    <t>لشهر صفر (راتب شهر أغسطس)</t>
  </si>
  <si>
    <t>لشهر ربيع الأول (راتب شهر سبتمبر)</t>
  </si>
  <si>
    <t>لشهر ربيع الثاني (راتب شهر أكتوبر)</t>
  </si>
  <si>
    <t>لشهر جمادى الأولى (راتب شهر نوفمبر)</t>
  </si>
  <si>
    <t>جمادى الاولى</t>
  </si>
  <si>
    <t>حافز</t>
  </si>
  <si>
    <t>موعد صرف حافز شهر شوال (راتب شهر مايو)</t>
  </si>
  <si>
    <t>موعد صرف حافز شهر ذو القعدة (راتب شهر يونيو)</t>
  </si>
  <si>
    <t>موعد صرف حافز شهر ذو الحجة (راتب شهر يوليو)</t>
  </si>
  <si>
    <t>موعد صرف حافز شهر صفر (راتب شهر أغسطس)</t>
  </si>
  <si>
    <t>موعد صرف حافز شهر ربيع الأول (راتب شهر سبتمبر)</t>
  </si>
  <si>
    <t>ربيع الاول</t>
  </si>
  <si>
    <t>موعد صرف حافز شهر ربيع الثاني (راتب شهر أكتوبر)</t>
  </si>
  <si>
    <t>موعد صرف حافز شهر جمادى الأولى (راتب شهر نوفمبر)</t>
  </si>
  <si>
    <t>ساند</t>
  </si>
  <si>
    <t>موعد صرف ساند شهر شوال (راتب شهر مايو)</t>
  </si>
  <si>
    <t>موعد صرف ساند شهر ذو القعدة (راتب شهر يونيو)</t>
  </si>
  <si>
    <t>موعد صرف ساند شهر ذو الحجة (راتب شهر يوليو)</t>
  </si>
  <si>
    <t>موعد صرف ساند شهر محرم (راتب شهر أغسطس)</t>
  </si>
  <si>
    <t>موعد صرف ساند شهر صفر (راتب شهر سبتمبر)</t>
  </si>
  <si>
    <t>موعد صرف ساند شهر ربيع الأول (راتب شهر أكتوبر)</t>
  </si>
  <si>
    <t>موعد صرف ساند شهر ربيع الثاني (راتب شهر أكتوبر)</t>
  </si>
  <si>
    <t>التأهيل</t>
  </si>
  <si>
    <t>موعد صرف التأهيل لشهر شوال (راتب شهر أبريل)</t>
  </si>
  <si>
    <t>موعد صرف التأهيل لشهر ذو القعدة (راتب شهر مايو)</t>
  </si>
  <si>
    <t>موعد صرف التأهيل لشهر ذو الحجة (راتب شهر يونيو)</t>
  </si>
  <si>
    <t>موعد صرف التأهيل لشهر محرم (راتب شهر يوليو)</t>
  </si>
  <si>
    <t>موعد صرف التأهيل لشهر صفر (راتب شهر أغسطس)</t>
  </si>
  <si>
    <t>موعد صرف التأهيل لشهر ربيع الأول (راتب شهر سبتمبر)</t>
  </si>
  <si>
    <t>موعد صرف التأهيل لشهر ربيع الثاني (راتب شهر أكتوبر)</t>
  </si>
  <si>
    <t>الضمان</t>
  </si>
  <si>
    <t>موعد الضمان المطور لشهر شوال (راتب شهر مايو)</t>
  </si>
  <si>
    <t>موعد الضمان المطور لشهر ذو القعدة (راتب شهر يونيو)</t>
  </si>
  <si>
    <t>موعد الضمان المطور لشهر ذو الحجة (راتب شهر يوليو)</t>
  </si>
  <si>
    <t>موعد الضمان المطور لشهر محرم (راتب شهر أغسطس)</t>
  </si>
  <si>
    <t>موعد الضمان المطور لشهر صفر (راتب شهر سبتمبر)</t>
  </si>
  <si>
    <t>موعد الضمان المطور لشهر ربيع الأول (راتب شهر أكتوبر)</t>
  </si>
  <si>
    <t>موعد الضمان المطور لشهر ربيع الثاني (راتب شهر أكتوبر)</t>
  </si>
  <si>
    <t>الأول</t>
  </si>
  <si>
    <t>الثاني</t>
  </si>
  <si>
    <t>الثالث</t>
  </si>
  <si>
    <t>عدد أيام الدراسة الفعلية</t>
  </si>
  <si>
    <t>التقاعد - التأمينات(ساند) - الضمان</t>
  </si>
  <si>
    <t>الراتب</t>
  </si>
  <si>
    <t>رواتب الموظفين / مكافأة الجامعات</t>
  </si>
  <si>
    <t xml:space="preserve"> الإجازات</t>
  </si>
  <si>
    <t>جمادى الثانية</t>
  </si>
  <si>
    <t>رجب</t>
  </si>
  <si>
    <t>شعبان</t>
  </si>
  <si>
    <t>رمضان</t>
  </si>
  <si>
    <t>ذو القعدة</t>
  </si>
  <si>
    <t>ذو الحجة</t>
  </si>
  <si>
    <t>الرابع</t>
  </si>
  <si>
    <t>الخامس</t>
  </si>
  <si>
    <t>السادس</t>
  </si>
  <si>
    <t>السابع</t>
  </si>
  <si>
    <t>الثامن</t>
  </si>
  <si>
    <t>التاسع</t>
  </si>
  <si>
    <t>العاشر</t>
  </si>
  <si>
    <t>الحادي عشر</t>
  </si>
  <si>
    <t>إجازة نهاية أسبوع مطولة( الخميس 14 ربيع الثاني )</t>
  </si>
  <si>
    <t xml:space="preserve">  توزيع أسابيع شهرصفر 1446  ( الفصل الأول )</t>
  </si>
  <si>
    <t>توزيع أسابيع شهر ربيع الأول 1446( الفصل الأول )</t>
  </si>
  <si>
    <t>توزيع أسابيع شهر ربيع الثاني 1446( الفصل الأول )</t>
  </si>
  <si>
    <t>توزيع أسابيع شهر جمادى الأولى 1446 ( الفصل الأول ) ( الفصل الثاني )</t>
  </si>
  <si>
    <t>الثاني عشر</t>
  </si>
  <si>
    <t>رواتب الموظفين / مكافأة الجامعات / التأهيل</t>
  </si>
  <si>
    <t>إجازة</t>
  </si>
  <si>
    <t>إجازة نهاية الفصل الأول ( الخريف )</t>
  </si>
  <si>
    <t>الفصل الأول 5 أيام + 11 يوم للفصل الثاني</t>
  </si>
  <si>
    <t>الرواتب / الجامعات</t>
  </si>
  <si>
    <t>التقاعد/الضمان/التأمينات (ساند )</t>
  </si>
  <si>
    <t>محرم 1447</t>
  </si>
  <si>
    <t>يومين من شهر ربيع الأول</t>
  </si>
  <si>
    <t>إجازة اليوم الوطني يومين الأحد والاثنين 19-20</t>
  </si>
  <si>
    <t>عدد أسابيع الفصل الأول</t>
  </si>
  <si>
    <t>يوم من جماد1 / يومين من رجب</t>
  </si>
  <si>
    <t>تقويم شهر محرم 1446</t>
  </si>
  <si>
    <t>تقويم شهر صفر 1446</t>
  </si>
  <si>
    <t>تقويم شهر ربيع الأول 1446</t>
  </si>
  <si>
    <t>تقويم شهر ربيع الثاني 1446</t>
  </si>
  <si>
    <t>تقويم شهر جمادى الأولى 1446</t>
  </si>
  <si>
    <t>تقويم شهر جمادى الثانية 1446</t>
  </si>
  <si>
    <t>تقويم شهر رجب 1446</t>
  </si>
  <si>
    <t>تقويم شهر شعبان 1446</t>
  </si>
  <si>
    <t>تقويم شهر رمضان 1446</t>
  </si>
  <si>
    <t>تقويم شهر شوال 1446</t>
  </si>
  <si>
    <t>تقويم شهر ذو القعدة 1446</t>
  </si>
  <si>
    <t>تقويم شهر ذو الحجة 1446</t>
  </si>
  <si>
    <t>توزيع أسابيع شهر رجب 1446 ( الفصل الثاني )</t>
  </si>
  <si>
    <t>إجازة نهاية أسبوع مطولة الأربعاء والخميس 11-12</t>
  </si>
  <si>
    <t>توزيع أسابيع شهر جمادى الثانية  1446( الفصل الثاني )</t>
  </si>
  <si>
    <t>إجازة منتصف العام أسبوع</t>
  </si>
  <si>
    <t>رواتب الموظفين / مكافأة الجامعات / تقاعد ، تأمينات ،ضمان</t>
  </si>
  <si>
    <t>توزيع أسابيع شهر شعبان 1446 ( الفصل الثاني )</t>
  </si>
  <si>
    <t>إجازة نهاية الفصل الثاني</t>
  </si>
  <si>
    <t>توزيع أسابيع شهر رمضان 1446 ( الفصل الثالث )</t>
  </si>
  <si>
    <t>الثالث عشر</t>
  </si>
  <si>
    <t>ثلاثة أيام من شهر القعدة</t>
  </si>
  <si>
    <t>توزيع أسابيع شهر شوال 1446 ( الفصل الثالث )</t>
  </si>
  <si>
    <t>توزيع أسابيع شهر ذو القعدة 1446 ( الفصل الثالث )</t>
  </si>
  <si>
    <t>يومين  من شهر الحجة</t>
  </si>
  <si>
    <t xml:space="preserve">يومين إجازة مطولة 6-7 ذو القعدة </t>
  </si>
  <si>
    <t>يوم من شهر محرم</t>
  </si>
  <si>
    <t>إجازة عيد الأضحى</t>
  </si>
  <si>
    <t>توزيع أسابيع شهر ذو الحجة 1446 ( الفصل الثالث )</t>
  </si>
  <si>
    <t>التقويم الدراسي</t>
  </si>
  <si>
    <t>عدد الأسابيع</t>
  </si>
  <si>
    <t>يوم</t>
  </si>
  <si>
    <t>الأسبوع أول</t>
  </si>
  <si>
    <t>الأسبوع الثاني</t>
  </si>
  <si>
    <t>الأسبوع الثالث</t>
  </si>
  <si>
    <t>الأسبوع الرابع</t>
  </si>
  <si>
    <t>الأحد</t>
  </si>
  <si>
    <t>الإثنين</t>
  </si>
  <si>
    <t>الثلاثاء</t>
  </si>
  <si>
    <t>الأربعاء</t>
  </si>
  <si>
    <t>الخميس</t>
  </si>
  <si>
    <t>بداية الفصل الأول</t>
  </si>
  <si>
    <t>تقويم حصري لمجموعة القيادة التعليمية المتميزة تلجرام وواتساب ابومحمد الدغريري 0505793948</t>
  </si>
  <si>
    <t>الأسبوع الخامس</t>
  </si>
  <si>
    <t>الأسبوع السادس</t>
  </si>
  <si>
    <t>الأسبوع السابع</t>
  </si>
  <si>
    <t>الأسبوع الثامن</t>
  </si>
  <si>
    <t>إجازة اليوم الوطني</t>
  </si>
  <si>
    <t>الأسبوع التاسع</t>
  </si>
  <si>
    <t>الأسبوع العاشر</t>
  </si>
  <si>
    <t>الأسبوع الحادي عشر</t>
  </si>
  <si>
    <t>الأسبوع الثاني عشر</t>
  </si>
  <si>
    <t>إجازة مطولة</t>
  </si>
  <si>
    <t>إجازة نهاية الفصل الأول</t>
  </si>
  <si>
    <t>التقويم الدراسي للفصل الأول</t>
  </si>
  <si>
    <t>بداية الفصل الثاني</t>
  </si>
  <si>
    <t>إجازة منتصف العام</t>
  </si>
  <si>
    <t>استئناف الدراسة</t>
  </si>
  <si>
    <t>الأسبوع الثالث عشر</t>
  </si>
  <si>
    <t>التقويم الدراسي للفصل الثاني</t>
  </si>
  <si>
    <t>إختبارات</t>
  </si>
  <si>
    <t>بداية الفصل الثالث</t>
  </si>
  <si>
    <t>إجازة عيد الفطر</t>
  </si>
  <si>
    <t>التقويم الدراسي للفصل الثالث</t>
  </si>
  <si>
    <t xml:space="preserve">                                 تقويم العام الدراسي 1446</t>
  </si>
  <si>
    <t>ربيع1</t>
  </si>
  <si>
    <t>ربيع2</t>
  </si>
  <si>
    <t>جماد 1</t>
  </si>
  <si>
    <t>تقويم الفصل  الأول 1446</t>
  </si>
  <si>
    <t>الأسبوع</t>
  </si>
  <si>
    <t>إجازة اليوم الوطني يومين الاحد والاثنين</t>
  </si>
  <si>
    <t>إجازة نهاية أسبوع مطولة (يوم)</t>
  </si>
  <si>
    <t>بداية إجازة نهاية الفصل الأول</t>
  </si>
  <si>
    <t>عدد أيام الدراسة</t>
  </si>
  <si>
    <t xml:space="preserve"> إجازة الخريف</t>
  </si>
  <si>
    <t>جمادى 1</t>
  </si>
  <si>
    <t>جمادى 2</t>
  </si>
  <si>
    <t>تقويم الفصل  الثاني 1446</t>
  </si>
  <si>
    <t>إجازة مطولة يومين( الأربعاء والخميس)</t>
  </si>
  <si>
    <t>إجازة منتصف الفصل الثاني</t>
  </si>
  <si>
    <t xml:space="preserve">إستئناف الدراسة </t>
  </si>
  <si>
    <t xml:space="preserve"> إجازة نهاية الفصل الثاني</t>
  </si>
  <si>
    <t>ذوالقعدة</t>
  </si>
  <si>
    <t>ذوالحجة</t>
  </si>
  <si>
    <t>تقويم الفصل  الثالث 1446</t>
  </si>
  <si>
    <t xml:space="preserve">إجازة عيد الفطر </t>
  </si>
  <si>
    <t xml:space="preserve">إستئناف الدراسة بعد إجازة عيد الفطر </t>
  </si>
  <si>
    <t>إجازة مطولة (يومين الاحد والاثنين)</t>
  </si>
  <si>
    <t>الأسابيع</t>
  </si>
  <si>
    <t>الدراسة</t>
  </si>
  <si>
    <t>المناسبات المحلية والعالمية لعام 1446( الفصل الأول )</t>
  </si>
  <si>
    <t>المناسبات المحلية والعالمية لعام 1446( الفصل الثاني )</t>
  </si>
  <si>
    <t>المناسبات المحلية والعالمية لعام 1446( الفصل الثالث )</t>
  </si>
  <si>
    <t>التقويم المفصل للفصل الأول 1446</t>
  </si>
  <si>
    <t>التقويم المفصل للفصل الثاني 1446</t>
  </si>
  <si>
    <t>التقويم المفصل للفصل الثالث 1446</t>
  </si>
  <si>
    <t>الاحد</t>
  </si>
  <si>
    <t>الجمعة</t>
  </si>
  <si>
    <t>السبت</t>
  </si>
  <si>
    <t>إجازة منتصف العام الدراسي</t>
  </si>
  <si>
    <t>‏14 /1446/02هـ</t>
  </si>
  <si>
    <t>تقويم العودة لعام 1447</t>
  </si>
  <si>
    <t xml:space="preserve"> إجازة اليوم الوطني( الاحد والاثنين)</t>
  </si>
  <si>
    <t>يومين</t>
  </si>
  <si>
    <t>‏19 - 20 /1446/03هـ</t>
  </si>
  <si>
    <t>إجازة يوم التأسيس</t>
  </si>
  <si>
    <t>إجازة نهاية أسبوع مطولة ( الخميس )</t>
  </si>
  <si>
    <t>يوم واحد</t>
  </si>
  <si>
    <t>‏14 /1446/04هـ</t>
  </si>
  <si>
    <t>إجازة الشتاء  ( إجازة نهاية الفصل الثاني )</t>
  </si>
  <si>
    <t xml:space="preserve">عودة المشرفين والهيئتين التعليمية والإدارية بالمدارس
‏ 1447/2/18 هـ </t>
  </si>
  <si>
    <t>إجازة الخريف نهاية الفصل الأول( الجمعة )</t>
  </si>
  <si>
    <t>خمسة أيام</t>
  </si>
  <si>
    <t>‏06 /1446/05هـ</t>
  </si>
  <si>
    <t xml:space="preserve">عودة المعلمين والمعلمات الممارسين للتدريس
‏ 1447/2/23 هـ </t>
  </si>
  <si>
    <t xml:space="preserve">بداية العام الدراسي 1447
‏ 1447/03/01 هـ </t>
  </si>
  <si>
    <t>‏15 /1446/05هـ</t>
  </si>
  <si>
    <t>‏02 /1446/09هـ</t>
  </si>
  <si>
    <t>إجازة نهاية أسبوع مطولة ( الأربعاء و الخميس )</t>
  </si>
  <si>
    <t>‏10 - 11 /1446/06هـ</t>
  </si>
  <si>
    <t xml:space="preserve">إجازة عيد الفطر تبدأ من </t>
  </si>
  <si>
    <t>‏20 /1446/09هـ</t>
  </si>
  <si>
    <t>‏03 /1446/07هـ</t>
  </si>
  <si>
    <t>إجازة نهاية أسبوع مطولة ( الأحد و الإثنين )</t>
  </si>
  <si>
    <t>‏06 - 07 /1446/11هـ</t>
  </si>
  <si>
    <t>إجازة الشتاء نهاية الفصل الثاني ( الخميس )</t>
  </si>
  <si>
    <t>ستة أيام</t>
  </si>
  <si>
    <t>‏21 /1446/08هـ</t>
  </si>
  <si>
    <t>إجازة عيد الأضحى( الجمعة )</t>
  </si>
  <si>
    <t>‏03 /1446/12هـ</t>
  </si>
  <si>
    <t>إستئناف الدراسة بعد عيد الأضحى</t>
  </si>
  <si>
    <t>‏19 /1446/12هـ</t>
  </si>
  <si>
    <t>إجازة نهاية العام الدراسي</t>
  </si>
  <si>
    <t>‏01 /1447/01هـ</t>
  </si>
  <si>
    <t>جمادى الأولى 1446</t>
  </si>
  <si>
    <t>جمادى الأخرة 1446</t>
  </si>
  <si>
    <t>رجب 1446</t>
  </si>
  <si>
    <t>شعبان 1446</t>
  </si>
  <si>
    <t>ذو القعدة 1446</t>
  </si>
  <si>
    <t>ذو الحجة 1446</t>
  </si>
  <si>
    <t>تقويم الفصل الأول للعام  الدراسي 1446</t>
  </si>
  <si>
    <t>محرم 1446</t>
  </si>
  <si>
    <t>صفر 1446</t>
  </si>
  <si>
    <t>ربيع الأول 1446</t>
  </si>
  <si>
    <t>ربيع الثاني 1446</t>
  </si>
  <si>
    <t>تقويم الفصل الثاني للعام  الدراسي 1446</t>
  </si>
  <si>
    <t>رمضان1446</t>
  </si>
  <si>
    <t>شوال 1446</t>
  </si>
  <si>
    <t xml:space="preserve">14  صفر </t>
  </si>
  <si>
    <t xml:space="preserve">15  صفر </t>
  </si>
  <si>
    <t xml:space="preserve">16  صفر </t>
  </si>
  <si>
    <t xml:space="preserve">17  صفر </t>
  </si>
  <si>
    <t xml:space="preserve">18  صفر </t>
  </si>
  <si>
    <t xml:space="preserve">19  صفر </t>
  </si>
  <si>
    <t xml:space="preserve">20  صفر </t>
  </si>
  <si>
    <t xml:space="preserve">21 صفر </t>
  </si>
  <si>
    <t xml:space="preserve">22 صفر </t>
  </si>
  <si>
    <t xml:space="preserve">23 صفر </t>
  </si>
  <si>
    <t xml:space="preserve">24 صفر </t>
  </si>
  <si>
    <t xml:space="preserve">25 صفر </t>
  </si>
  <si>
    <t xml:space="preserve">26 صفر </t>
  </si>
  <si>
    <t xml:space="preserve">27 صفر </t>
  </si>
  <si>
    <t xml:space="preserve">28 صفر </t>
  </si>
  <si>
    <t xml:space="preserve">29 صفر </t>
  </si>
  <si>
    <t xml:space="preserve">30 صفر </t>
  </si>
  <si>
    <t xml:space="preserve">1 ربيع1 </t>
  </si>
  <si>
    <t xml:space="preserve">2 ربيع1 </t>
  </si>
  <si>
    <t xml:space="preserve">3 ربيع1 </t>
  </si>
  <si>
    <t xml:space="preserve">4 ربيع1 </t>
  </si>
  <si>
    <t xml:space="preserve">5 ربيع1 </t>
  </si>
  <si>
    <t xml:space="preserve">6 ربيع1 </t>
  </si>
  <si>
    <t xml:space="preserve">7 ربيع1 </t>
  </si>
  <si>
    <t xml:space="preserve">8 ربيع1 </t>
  </si>
  <si>
    <t xml:space="preserve">9 ربيع1 </t>
  </si>
  <si>
    <t xml:space="preserve">10 ربيع1 </t>
  </si>
  <si>
    <t xml:space="preserve">11 ربيع1 </t>
  </si>
  <si>
    <t xml:space="preserve">12 ربيع1 </t>
  </si>
  <si>
    <t xml:space="preserve">13 ربيع1 </t>
  </si>
  <si>
    <t xml:space="preserve">14 ربيع1 </t>
  </si>
  <si>
    <t xml:space="preserve">15 ربيع1 </t>
  </si>
  <si>
    <t xml:space="preserve">16 ربيع1 </t>
  </si>
  <si>
    <t xml:space="preserve">17 ربيع1 </t>
  </si>
  <si>
    <t xml:space="preserve">18 ربيع1 </t>
  </si>
  <si>
    <t xml:space="preserve">19 ربيع1 </t>
  </si>
  <si>
    <t xml:space="preserve">20 ربيع1 </t>
  </si>
  <si>
    <t xml:space="preserve">21 ربيع1 </t>
  </si>
  <si>
    <t xml:space="preserve">22 ربيع1 </t>
  </si>
  <si>
    <t xml:space="preserve">23 ربيع1 </t>
  </si>
  <si>
    <t xml:space="preserve">24 ربيع1 </t>
  </si>
  <si>
    <t xml:space="preserve">25 ربيع1 </t>
  </si>
  <si>
    <t xml:space="preserve">26 ربيع1 </t>
  </si>
  <si>
    <t xml:space="preserve">27 ربيع1 </t>
  </si>
  <si>
    <t xml:space="preserve">28 ربيع1 </t>
  </si>
  <si>
    <t xml:space="preserve">29 ربيع1 </t>
  </si>
  <si>
    <t xml:space="preserve">30 ربيع1 </t>
  </si>
  <si>
    <t xml:space="preserve">1 ربيع2 </t>
  </si>
  <si>
    <t xml:space="preserve">2 ربيع2 </t>
  </si>
  <si>
    <t xml:space="preserve">3 ربيع2 </t>
  </si>
  <si>
    <t xml:space="preserve">4 ربيع2 </t>
  </si>
  <si>
    <t xml:space="preserve">5 ربيع2 </t>
  </si>
  <si>
    <t xml:space="preserve">6 ربيع2 </t>
  </si>
  <si>
    <t xml:space="preserve">7 ربيع2 </t>
  </si>
  <si>
    <t xml:space="preserve">8 ربيع2 </t>
  </si>
  <si>
    <t xml:space="preserve">9 ربيع2 </t>
  </si>
  <si>
    <t xml:space="preserve">10 ربيع2 </t>
  </si>
  <si>
    <t xml:space="preserve">11 ربيع2 </t>
  </si>
  <si>
    <t xml:space="preserve">12 ربيع2 </t>
  </si>
  <si>
    <t xml:space="preserve">13 ربيع2 </t>
  </si>
  <si>
    <t xml:space="preserve">14 ربيع2 </t>
  </si>
  <si>
    <t xml:space="preserve">15 ربيع2 </t>
  </si>
  <si>
    <t xml:space="preserve">16 ربيع2 </t>
  </si>
  <si>
    <t xml:space="preserve">17 ربيع2 </t>
  </si>
  <si>
    <t xml:space="preserve">18 ربيع2 </t>
  </si>
  <si>
    <t xml:space="preserve">19 ربيع2 </t>
  </si>
  <si>
    <t xml:space="preserve">20 ربيع2 </t>
  </si>
  <si>
    <t xml:space="preserve">21 ربيع2 </t>
  </si>
  <si>
    <t xml:space="preserve">22 ربيع2 </t>
  </si>
  <si>
    <t xml:space="preserve">23 ربيع2 </t>
  </si>
  <si>
    <t xml:space="preserve">24 ربيع2 </t>
  </si>
  <si>
    <t xml:space="preserve">25 ربيع2 </t>
  </si>
  <si>
    <t xml:space="preserve">26 ربيع2 </t>
  </si>
  <si>
    <t xml:space="preserve">27 ربيع2 </t>
  </si>
  <si>
    <t xml:space="preserve">28 ربيع2 </t>
  </si>
  <si>
    <t xml:space="preserve">29 ربيع2 </t>
  </si>
  <si>
    <t xml:space="preserve">1 جمادى1 </t>
  </si>
  <si>
    <t xml:space="preserve">2 جمادى1 </t>
  </si>
  <si>
    <t xml:space="preserve">3 جمادى1 </t>
  </si>
  <si>
    <t xml:space="preserve">4 جمادى1 </t>
  </si>
  <si>
    <t xml:space="preserve">5 جمادى1 </t>
  </si>
  <si>
    <t xml:space="preserve">6 جمادى1 </t>
  </si>
  <si>
    <t xml:space="preserve">7 جمادى1 </t>
  </si>
  <si>
    <t xml:space="preserve">8 جمادى1 </t>
  </si>
  <si>
    <t xml:space="preserve">9 جمادى1 </t>
  </si>
  <si>
    <t xml:space="preserve">10 جمادى1 </t>
  </si>
  <si>
    <t xml:space="preserve">11 جمادى1 </t>
  </si>
  <si>
    <t xml:space="preserve">12 جمادى1 </t>
  </si>
  <si>
    <t xml:space="preserve">13 جمادى1 </t>
  </si>
  <si>
    <t xml:space="preserve">14 جمادى1 </t>
  </si>
  <si>
    <t xml:space="preserve">الثالث </t>
  </si>
  <si>
    <t xml:space="preserve">عدد الأسابيع الدراسية </t>
  </si>
  <si>
    <t>أسبوع</t>
  </si>
  <si>
    <t xml:space="preserve">عدد أيام الدراسة الفعلية  </t>
  </si>
  <si>
    <t>إجازات الفصل الدراسي الأول</t>
  </si>
  <si>
    <t>تقويم الفصل الأول 1446</t>
  </si>
  <si>
    <t>إجازة نهاية أسبوع مطولة</t>
  </si>
  <si>
    <t>تقويم الفصل الثاني 1446</t>
  </si>
  <si>
    <t xml:space="preserve">15  جماد1 </t>
  </si>
  <si>
    <t xml:space="preserve">16  جماد1 </t>
  </si>
  <si>
    <t xml:space="preserve">17  جماد1 </t>
  </si>
  <si>
    <t xml:space="preserve">18  جماد1 </t>
  </si>
  <si>
    <t xml:space="preserve">19  جماد1 </t>
  </si>
  <si>
    <t xml:space="preserve">20  جماد1 </t>
  </si>
  <si>
    <t xml:space="preserve">21  جماد1 </t>
  </si>
  <si>
    <t xml:space="preserve">22 جماد1 </t>
  </si>
  <si>
    <t xml:space="preserve">23 جماد1 </t>
  </si>
  <si>
    <t xml:space="preserve">24 جماد1 </t>
  </si>
  <si>
    <t xml:space="preserve">25 جماد1 </t>
  </si>
  <si>
    <t xml:space="preserve">26 جماد1 </t>
  </si>
  <si>
    <t xml:space="preserve">27 جماد1 </t>
  </si>
  <si>
    <t xml:space="preserve">28 جماد1 </t>
  </si>
  <si>
    <t xml:space="preserve">29 جماد1 </t>
  </si>
  <si>
    <t xml:space="preserve">1 جماد2 </t>
  </si>
  <si>
    <t xml:space="preserve">2 جماد2 </t>
  </si>
  <si>
    <t xml:space="preserve">3 جماد2 </t>
  </si>
  <si>
    <t xml:space="preserve">4 جماد2 </t>
  </si>
  <si>
    <t xml:space="preserve">5 جماد2 </t>
  </si>
  <si>
    <t xml:space="preserve">6 جماد2 </t>
  </si>
  <si>
    <t xml:space="preserve">7 جماد2 </t>
  </si>
  <si>
    <t xml:space="preserve">8 جماد2 </t>
  </si>
  <si>
    <t xml:space="preserve">9 جماد2 </t>
  </si>
  <si>
    <t xml:space="preserve">10 جماد2 </t>
  </si>
  <si>
    <t xml:space="preserve">11 جماد2 </t>
  </si>
  <si>
    <t xml:space="preserve">12 جماد2 </t>
  </si>
  <si>
    <t xml:space="preserve">13 جماد2 </t>
  </si>
  <si>
    <t xml:space="preserve">14 جماد2 </t>
  </si>
  <si>
    <t xml:space="preserve">15 جماد2 </t>
  </si>
  <si>
    <t xml:space="preserve">16 جماد2 </t>
  </si>
  <si>
    <t xml:space="preserve">17 جماد2 </t>
  </si>
  <si>
    <t xml:space="preserve">18 جماد2 </t>
  </si>
  <si>
    <t xml:space="preserve">19 جماد2 </t>
  </si>
  <si>
    <t xml:space="preserve">20 جماد2 </t>
  </si>
  <si>
    <t xml:space="preserve">21 جماد2 </t>
  </si>
  <si>
    <t xml:space="preserve">22 جماد2 </t>
  </si>
  <si>
    <t xml:space="preserve">23 جماد2 </t>
  </si>
  <si>
    <t xml:space="preserve">24 جماد2 </t>
  </si>
  <si>
    <t xml:space="preserve">25 جماد2 </t>
  </si>
  <si>
    <t xml:space="preserve">26 جماد2 </t>
  </si>
  <si>
    <t xml:space="preserve">27 جماد2 </t>
  </si>
  <si>
    <t xml:space="preserve">28 جماد2 </t>
  </si>
  <si>
    <t xml:space="preserve">29 جماد2 </t>
  </si>
  <si>
    <t xml:space="preserve">30 جماد2 </t>
  </si>
  <si>
    <t xml:space="preserve">1 رجب </t>
  </si>
  <si>
    <t xml:space="preserve">2 رجب </t>
  </si>
  <si>
    <t xml:space="preserve">3 رجب </t>
  </si>
  <si>
    <t xml:space="preserve">4 رجب </t>
  </si>
  <si>
    <t xml:space="preserve">12 رجب </t>
  </si>
  <si>
    <t xml:space="preserve">13 رجب </t>
  </si>
  <si>
    <t xml:space="preserve">14 رجب </t>
  </si>
  <si>
    <t xml:space="preserve">15 رجب </t>
  </si>
  <si>
    <t xml:space="preserve">16 رجب </t>
  </si>
  <si>
    <t xml:space="preserve">17 رجب </t>
  </si>
  <si>
    <t xml:space="preserve">18 رجب </t>
  </si>
  <si>
    <t xml:space="preserve">19 رجب </t>
  </si>
  <si>
    <t xml:space="preserve">20 رجب </t>
  </si>
  <si>
    <t xml:space="preserve">21 رجب </t>
  </si>
  <si>
    <t xml:space="preserve">22 رجب </t>
  </si>
  <si>
    <t xml:space="preserve">23 رجب </t>
  </si>
  <si>
    <t xml:space="preserve">24 رجب </t>
  </si>
  <si>
    <t xml:space="preserve">25 رجب </t>
  </si>
  <si>
    <t xml:space="preserve">26 رجب </t>
  </si>
  <si>
    <t xml:space="preserve">27 رجب </t>
  </si>
  <si>
    <t xml:space="preserve">28 رجب </t>
  </si>
  <si>
    <t xml:space="preserve">29 رجب </t>
  </si>
  <si>
    <t xml:space="preserve">30 رجب </t>
  </si>
  <si>
    <t xml:space="preserve">1 شعبان </t>
  </si>
  <si>
    <t xml:space="preserve">2 شعبان </t>
  </si>
  <si>
    <t xml:space="preserve">3 شعبان </t>
  </si>
  <si>
    <t xml:space="preserve">4 شعبان </t>
  </si>
  <si>
    <t xml:space="preserve">5 شعبان </t>
  </si>
  <si>
    <t xml:space="preserve">6 شعبان </t>
  </si>
  <si>
    <t xml:space="preserve">7 شعبان </t>
  </si>
  <si>
    <t xml:space="preserve">8 شعبان </t>
  </si>
  <si>
    <t xml:space="preserve">9 شعبان </t>
  </si>
  <si>
    <t xml:space="preserve">10 شعبان </t>
  </si>
  <si>
    <t xml:space="preserve">11 شعبان </t>
  </si>
  <si>
    <t xml:space="preserve">12 شعبان </t>
  </si>
  <si>
    <t xml:space="preserve">13 شعبان </t>
  </si>
  <si>
    <t xml:space="preserve">14 شعبان </t>
  </si>
  <si>
    <t xml:space="preserve">15 شعبان </t>
  </si>
  <si>
    <t xml:space="preserve">16 شعبان </t>
  </si>
  <si>
    <t xml:space="preserve">17 شعبان </t>
  </si>
  <si>
    <t xml:space="preserve">18 شعبان </t>
  </si>
  <si>
    <t xml:space="preserve">19 شعبان </t>
  </si>
  <si>
    <t xml:space="preserve">20 شعبان </t>
  </si>
  <si>
    <t xml:space="preserve">21 شعبان </t>
  </si>
  <si>
    <t xml:space="preserve">22 شعبان </t>
  </si>
  <si>
    <t xml:space="preserve">23 شعبان </t>
  </si>
  <si>
    <t>إجازات الفصل الدراسي الثاني</t>
  </si>
  <si>
    <t>تقويم الفصل الثالث 1446</t>
  </si>
  <si>
    <t xml:space="preserve">15  رمضان </t>
  </si>
  <si>
    <t xml:space="preserve">2  رمضان </t>
  </si>
  <si>
    <t xml:space="preserve">3  رمضان </t>
  </si>
  <si>
    <t xml:space="preserve">4  رمضان </t>
  </si>
  <si>
    <t xml:space="preserve">5  رمضان </t>
  </si>
  <si>
    <t xml:space="preserve">6  رمضان </t>
  </si>
  <si>
    <t xml:space="preserve">7  رمضان </t>
  </si>
  <si>
    <t xml:space="preserve">8  رمضان </t>
  </si>
  <si>
    <t xml:space="preserve">9  رمضان </t>
  </si>
  <si>
    <t xml:space="preserve">10  رمضان </t>
  </si>
  <si>
    <t xml:space="preserve">11  رمضان </t>
  </si>
  <si>
    <t xml:space="preserve">12  رمضان </t>
  </si>
  <si>
    <t xml:space="preserve">13  رمضان </t>
  </si>
  <si>
    <t xml:space="preserve">14  رمضان </t>
  </si>
  <si>
    <t xml:space="preserve">16  رمضان </t>
  </si>
  <si>
    <t xml:space="preserve">17  رمضان </t>
  </si>
  <si>
    <t xml:space="preserve">18  رمضان </t>
  </si>
  <si>
    <t xml:space="preserve">19  رمضان </t>
  </si>
  <si>
    <t xml:space="preserve">20  رمضان </t>
  </si>
  <si>
    <t xml:space="preserve">21  رمضان </t>
  </si>
  <si>
    <t xml:space="preserve">22  رمضان </t>
  </si>
  <si>
    <t xml:space="preserve">8 شوال </t>
  </si>
  <si>
    <t xml:space="preserve">9 شوال </t>
  </si>
  <si>
    <t xml:space="preserve">10 شوال </t>
  </si>
  <si>
    <t xml:space="preserve">11 شوال </t>
  </si>
  <si>
    <t xml:space="preserve">12 شوال </t>
  </si>
  <si>
    <t xml:space="preserve">13 شوال </t>
  </si>
  <si>
    <t xml:space="preserve">14 شوال </t>
  </si>
  <si>
    <t xml:space="preserve">15 شوال </t>
  </si>
  <si>
    <t xml:space="preserve">16 شوال </t>
  </si>
  <si>
    <t xml:space="preserve">17 شوال </t>
  </si>
  <si>
    <t xml:space="preserve">18 شوال </t>
  </si>
  <si>
    <t xml:space="preserve">19 شوال </t>
  </si>
  <si>
    <t xml:space="preserve">20 شوال </t>
  </si>
  <si>
    <t xml:space="preserve">21 شوال </t>
  </si>
  <si>
    <t xml:space="preserve">22 شوال </t>
  </si>
  <si>
    <t xml:space="preserve">23 شوال </t>
  </si>
  <si>
    <t xml:space="preserve">24 شوال </t>
  </si>
  <si>
    <t xml:space="preserve">25 شوال </t>
  </si>
  <si>
    <t xml:space="preserve">26 شوال </t>
  </si>
  <si>
    <t xml:space="preserve">27 شوال </t>
  </si>
  <si>
    <t xml:space="preserve">28 شوال </t>
  </si>
  <si>
    <t xml:space="preserve">29 شوال </t>
  </si>
  <si>
    <t xml:space="preserve">30 شوال </t>
  </si>
  <si>
    <t xml:space="preserve">1 ذو القعدة </t>
  </si>
  <si>
    <t xml:space="preserve">2 ذو القعدة </t>
  </si>
  <si>
    <t xml:space="preserve">3 ذو القعدة </t>
  </si>
  <si>
    <t xml:space="preserve">4 ذو القعدة </t>
  </si>
  <si>
    <t xml:space="preserve">5 ذو القعدة </t>
  </si>
  <si>
    <t xml:space="preserve">6 ذو القعدة </t>
  </si>
  <si>
    <t xml:space="preserve">7 ذو القعدة </t>
  </si>
  <si>
    <t xml:space="preserve">8 ذو القعدة </t>
  </si>
  <si>
    <t xml:space="preserve">9 ذو القعدة </t>
  </si>
  <si>
    <t xml:space="preserve">10 ذو القعدة </t>
  </si>
  <si>
    <t xml:space="preserve">11 ذو القعدة </t>
  </si>
  <si>
    <t xml:space="preserve">12 ذو القعدة </t>
  </si>
  <si>
    <t xml:space="preserve">13 ذو القعدة </t>
  </si>
  <si>
    <t xml:space="preserve">14 ذو القعدة </t>
  </si>
  <si>
    <t xml:space="preserve">15 ذو القعدة </t>
  </si>
  <si>
    <t xml:space="preserve">16 ذو القعدة </t>
  </si>
  <si>
    <t xml:space="preserve">17 ذو القعدة </t>
  </si>
  <si>
    <t xml:space="preserve">18 ذو القعدة </t>
  </si>
  <si>
    <t xml:space="preserve">19 ذو القعدة </t>
  </si>
  <si>
    <t xml:space="preserve">20 ذو القعدة </t>
  </si>
  <si>
    <t xml:space="preserve">21 ذو القعدة </t>
  </si>
  <si>
    <t xml:space="preserve">22 ذو القعدة </t>
  </si>
  <si>
    <t xml:space="preserve">23 ذو القعدة </t>
  </si>
  <si>
    <t xml:space="preserve">24 ذو القعدة </t>
  </si>
  <si>
    <t xml:space="preserve">25 ذو القعدة </t>
  </si>
  <si>
    <t xml:space="preserve">26 ذو القعدة </t>
  </si>
  <si>
    <t xml:space="preserve">27 ذو القعدة </t>
  </si>
  <si>
    <t xml:space="preserve">28 ذو القعدة </t>
  </si>
  <si>
    <t xml:space="preserve">29 ذو القعدة </t>
  </si>
  <si>
    <t xml:space="preserve">1 ذو الحجة </t>
  </si>
  <si>
    <t xml:space="preserve">2 ذو الحجة </t>
  </si>
  <si>
    <t xml:space="preserve">3 ذو الحجة </t>
  </si>
  <si>
    <t xml:space="preserve">4 ذو الحجة </t>
  </si>
  <si>
    <t xml:space="preserve">19 ذو الحجة </t>
  </si>
  <si>
    <t xml:space="preserve">20 ذو الحجة </t>
  </si>
  <si>
    <t xml:space="preserve">21 ذو الحجة </t>
  </si>
  <si>
    <t xml:space="preserve">22 ذو الحجة </t>
  </si>
  <si>
    <t xml:space="preserve">23 ذو الحجة </t>
  </si>
  <si>
    <t xml:space="preserve">24 ذو الحجة </t>
  </si>
  <si>
    <t xml:space="preserve">25 ذو الحجة </t>
  </si>
  <si>
    <t xml:space="preserve">26 ذو الحجة </t>
  </si>
  <si>
    <t xml:space="preserve">27 ذو الحجة </t>
  </si>
  <si>
    <t xml:space="preserve">28 ذو الحجة </t>
  </si>
  <si>
    <t xml:space="preserve">29 ذو الحجة </t>
  </si>
  <si>
    <t xml:space="preserve">1 محرم   </t>
  </si>
  <si>
    <t xml:space="preserve">التقويم الدراسي </t>
  </si>
  <si>
    <t>الفصل الدراسي</t>
  </si>
  <si>
    <t>الأسبوع الأول</t>
  </si>
  <si>
    <t>تقويم الفصل الدراسي الأول 1446</t>
  </si>
  <si>
    <t>الأسبوع  الثاني عشر</t>
  </si>
  <si>
    <t>عدد الأسابيع الدراسية للفصل الأول</t>
  </si>
  <si>
    <t>عددأيام الدراسة الفعلية للفصل الأول</t>
  </si>
  <si>
    <t>عددالإجازات خلال الفصل الدراسي الأول</t>
  </si>
  <si>
    <t>الاسبوع الثاني عشر</t>
  </si>
  <si>
    <t>إختبارات نهاية الفصل الأول</t>
  </si>
  <si>
    <t>تقويم الفصل الدراسي الثاني 1446</t>
  </si>
  <si>
    <t>الأسبوع  الثالث عشر</t>
  </si>
  <si>
    <t>إختبارات نهاية الفصل الثاني</t>
  </si>
  <si>
    <t>تقويم الفصل الدراسي الثالث 1446</t>
  </si>
  <si>
    <t xml:space="preserve"> إجــــــــازة عيــــد الفطــــر</t>
  </si>
  <si>
    <t>الأسبوع  الثالث عشر (الإختبارات)</t>
  </si>
  <si>
    <t>عدد أسابيع الفصل الثاني</t>
  </si>
  <si>
    <t>عدد أسابيع الفصل الثالث</t>
  </si>
  <si>
    <t>الموضـــــــــــوع</t>
  </si>
  <si>
    <t>الـتاريخ  الهجـري</t>
  </si>
  <si>
    <t>الـتاريخ  الـميلادي</t>
  </si>
  <si>
    <t>أحمــــــد بن محمد الدغـريري  0505793948</t>
  </si>
  <si>
    <t xml:space="preserve">عودة المشرفين التربويين ومنسوبي المكاتب والمدارس والمعاهد في جميع المراحل ورياض الأطفال </t>
  </si>
  <si>
    <t>الأحد 29 / 01 / 1446هـ</t>
  </si>
  <si>
    <t>04 / 08 /2024  م</t>
  </si>
  <si>
    <t>الأحد 07 / 02 / 1446هـ</t>
  </si>
  <si>
    <t>11 / 08 /2024  م</t>
  </si>
  <si>
    <t>تقويـم الفصل الأول 1446</t>
  </si>
  <si>
    <t>مجموعة القيادة المدرسية</t>
  </si>
  <si>
    <t>أحمد الدغريري</t>
  </si>
  <si>
    <t>الأحد 14 / 02 / 1446هـ</t>
  </si>
  <si>
    <t>18 / 08 /2024  م</t>
  </si>
  <si>
    <t>إجازة اليوم الوطني الاحد والاثنين</t>
  </si>
  <si>
    <t>19- 20 / 03 / 1446هـ</t>
  </si>
  <si>
    <t>22-23 / 09 /2024  م</t>
  </si>
  <si>
    <t>إجـــــازة نهـــاية أسبــــوع مطولــة</t>
  </si>
  <si>
    <t>الخميس 14/ 04 / 1446هـ</t>
  </si>
  <si>
    <t>17 / 10/2024  م</t>
  </si>
  <si>
    <t>نهاية الفصل الدراسي  الأول</t>
  </si>
  <si>
    <t>الخميس 05/ 05 / 1446هـ</t>
  </si>
  <si>
    <t>07 / 11/2024  م</t>
  </si>
  <si>
    <t xml:space="preserve">بداية إجازة الخريف </t>
  </si>
  <si>
    <t>08 / 11 / 2024م</t>
  </si>
  <si>
    <t>الأحد  15 / 05/ 1446هـ</t>
  </si>
  <si>
    <t>17 / 11 / 2024  م</t>
  </si>
  <si>
    <t>إجازة مطولة الأربعاء والخميس</t>
  </si>
  <si>
    <t>10-11 / 06/ 1446هـ</t>
  </si>
  <si>
    <t>11-12 / 12 / 2024  م</t>
  </si>
  <si>
    <t>الجمعة  03 / 07/ 1446هـ</t>
  </si>
  <si>
    <t>03 / 01 / 2025  م</t>
  </si>
  <si>
    <t>الأحد  12 / 07/ 1446هـ</t>
  </si>
  <si>
    <t>12 / 01 / 2025  م</t>
  </si>
  <si>
    <t>الخميس 21 / 08/ 1446هـ</t>
  </si>
  <si>
    <t>20 / 02 / 2025  م</t>
  </si>
  <si>
    <t>الاحد  24 / 08/ 1446هـ</t>
  </si>
  <si>
    <t>23 / 02 / 2025  م</t>
  </si>
  <si>
    <t>الاثنين  25 / 08/ 1446هـ</t>
  </si>
  <si>
    <t>24 / 02 / 2025  م</t>
  </si>
  <si>
    <t>تقويـم الفصل الثالث 1446</t>
  </si>
  <si>
    <t>الاحد  02 / 09/ 1446هـ</t>
  </si>
  <si>
    <t>02 / 03 / 2025  م</t>
  </si>
  <si>
    <t>20/09/1446هـ</t>
  </si>
  <si>
    <t>20 / 03 / 2025  م</t>
  </si>
  <si>
    <t>بداية الدراسة بعد إجازة عيد الفطر</t>
  </si>
  <si>
    <t>الأحد  08/10/ 1446هـ</t>
  </si>
  <si>
    <t>06 / 04/ 2025م</t>
  </si>
  <si>
    <t>إجازة مطولة الأحد و الأثنين</t>
  </si>
  <si>
    <t>06-07 / 11/ 1446هـ</t>
  </si>
  <si>
    <t>04-05 / 05/2025  م</t>
  </si>
  <si>
    <t>إجازة عيد الأضحى الجمعة</t>
  </si>
  <si>
    <t>03/ 12/ 1446هـ</t>
  </si>
  <si>
    <t>30 / 05 / 2025  م</t>
  </si>
  <si>
    <t>19/ 12/ 1446هـ</t>
  </si>
  <si>
    <t>15 / 06 / 2025  م</t>
  </si>
  <si>
    <t>إجازة نهاية العام الدراسي الخميس</t>
  </si>
  <si>
    <t>01/ 01/ 1447هـ</t>
  </si>
  <si>
    <t>26 / 06/ 2025  م</t>
  </si>
  <si>
    <t>18/ 02/ 1447هـ</t>
  </si>
  <si>
    <t>12 / 08/ 2025  م</t>
  </si>
  <si>
    <t>عودة الممارسين للتدريس</t>
  </si>
  <si>
    <t>23/ 02/ 1447هـ</t>
  </si>
  <si>
    <t>17 / 08/ 2025  م</t>
  </si>
  <si>
    <t>الأحد  01 / 03/ 1447هـ</t>
  </si>
  <si>
    <t>24 / 08/ 2025  م</t>
  </si>
  <si>
    <t>التقويم الدراسي لعام 1446</t>
  </si>
  <si>
    <t>تقويم الفصل الأول</t>
  </si>
  <si>
    <t>تقويم الفصل الثاني</t>
  </si>
  <si>
    <t>جمادى االأخرة 1446</t>
  </si>
  <si>
    <t>نهاية الفصل الأول (الخريف)</t>
  </si>
  <si>
    <t>إستئناف الدراسة</t>
  </si>
  <si>
    <t>إجازة يوم التأسيس (الشتاء)</t>
  </si>
  <si>
    <t>تقويم الفصل الثالث</t>
  </si>
  <si>
    <t>رمضان 1446</t>
  </si>
  <si>
    <t>شوال  1446</t>
  </si>
  <si>
    <t>تقويم العام الدراسي 1446</t>
  </si>
  <si>
    <t>توزيع الأسابيع الدراسية للفصل الدراسي الأول 1446</t>
  </si>
  <si>
    <t>صفر - ربيع الأول</t>
  </si>
  <si>
    <t>ربيع الأخر 1446</t>
  </si>
  <si>
    <t>إختبارات الفصل الدراسي الأول</t>
  </si>
  <si>
    <t xml:space="preserve">عدد الإجازات خلال الفصل الدراسي   </t>
  </si>
  <si>
    <t>توزيع الأسابيع الدراسية للفصل الدراسي الثاني 1446</t>
  </si>
  <si>
    <t>ج/1  ج/2 1446</t>
  </si>
  <si>
    <t>ج/2  رجب 1446</t>
  </si>
  <si>
    <t>إجازة منتصف العام من 5 رجب</t>
  </si>
  <si>
    <t>إختبارات الفصل الدراسي الثاني</t>
  </si>
  <si>
    <t>توزيع الأسابيع الدراسية للفصل الدراسي الثالث 1446</t>
  </si>
  <si>
    <t>لقعدة/الحجة 1446</t>
  </si>
  <si>
    <t>إجازة عيد الأضحى من 3 ذو الحجة</t>
  </si>
  <si>
    <t>الحجة / محرم 1447</t>
  </si>
  <si>
    <t>إختبارات الفصل الدراسي الثالث</t>
  </si>
  <si>
    <t>تقويم الفصل الدراسي الأول 1446  ( 12 أسبوع )</t>
  </si>
  <si>
    <t>عدد الأيام الدراسية</t>
  </si>
  <si>
    <t>الوقت المتوقع لإختبارات المواد العملية والشفوية تبدأ في الأسبوع  الحادي عشر</t>
  </si>
  <si>
    <t>إختبارات الفصل الأول  تبدأ في الأسبوع  الثاني عشر</t>
  </si>
  <si>
    <t>تقويم الفصل الدراسي الثاني 1446   ( 13 أسبوع )</t>
  </si>
  <si>
    <t>عدد الأيام الدراسة</t>
  </si>
  <si>
    <t>الوقت المتوقع لإختبارات المواد العملية والشفوية تبدأ في الأسبوع  الثاني عشر</t>
  </si>
  <si>
    <t>إختبارات الفصل الثاني  تبدأ في الأسبوع  الثالث عشر</t>
  </si>
  <si>
    <t>تقويم الفصل الدراسي الثالث 1446    ( 13 أسبوع )</t>
  </si>
  <si>
    <t>إجازة الفطر</t>
  </si>
  <si>
    <t>التقويم الدراسي 1446</t>
  </si>
  <si>
    <t xml:space="preserve">الفصل الدراسي الأول </t>
  </si>
  <si>
    <t xml:space="preserve">الفصل الدراسي الثاني </t>
  </si>
  <si>
    <t xml:space="preserve">الفصل الدراسي الثالث </t>
  </si>
  <si>
    <t>الخريف</t>
  </si>
  <si>
    <t>التقويم الدراسي للفصل الأول 1446</t>
  </si>
  <si>
    <t>فصل 1</t>
  </si>
  <si>
    <t>شهر صفر 1446</t>
  </si>
  <si>
    <t>شهر ربيع الأول 1446</t>
  </si>
  <si>
    <t>فصل 2</t>
  </si>
  <si>
    <t>فصل 3</t>
  </si>
  <si>
    <t>بداية الدراسة للفصل الدراسي الأول 1446</t>
  </si>
  <si>
    <t>20-19</t>
  </si>
  <si>
    <t>شهر ربيع الأخر 1446</t>
  </si>
  <si>
    <t>شهر جمادى الأولى 1446</t>
  </si>
  <si>
    <t>عدد الأسابيع الدراسية</t>
  </si>
  <si>
    <t>التقويم الدراسي للفصل الثاني 1446</t>
  </si>
  <si>
    <t>شهر  جمادى الآخرة 1446</t>
  </si>
  <si>
    <t>بداية الدراسة للفصل الدراسي الثاني 1446</t>
  </si>
  <si>
    <t>شهر رجب 1446</t>
  </si>
  <si>
    <t>شهر شعبان 1446</t>
  </si>
  <si>
    <t>من</t>
  </si>
  <si>
    <t>الى</t>
  </si>
  <si>
    <t>إجازة الشتاء</t>
  </si>
  <si>
    <t>التقويم الدراسي للفصل الثالث 1446</t>
  </si>
  <si>
    <t>شهر رمضان 1446</t>
  </si>
  <si>
    <t>شهر شوال 1446</t>
  </si>
  <si>
    <t>بداية إجازة عيد الفطر</t>
  </si>
  <si>
    <t>بداية الدراسة للفصل الدراسي الثالث 1446</t>
  </si>
  <si>
    <t>شهر ذو القعدة 1446</t>
  </si>
  <si>
    <t>شهر ذو الحجة 1446</t>
  </si>
  <si>
    <t>إجازة نهايةعيد الأضحى</t>
  </si>
  <si>
    <t>إجازة نهاية العام الدراسي 1446</t>
  </si>
  <si>
    <t>المتبقي</t>
  </si>
  <si>
    <t>تقويم العودة للعام الدراسي 1447</t>
  </si>
  <si>
    <r>
      <t>إجازة نهاية</t>
    </r>
    <r>
      <rPr>
        <b/>
        <sz val="12"/>
        <color rgb="FFFFFFFF"/>
        <rFont val="Calibri"/>
        <family val="2"/>
      </rPr>
      <t>26 / 6 - 42 / 8 / 2025</t>
    </r>
  </si>
  <si>
    <t>العام الدراسي</t>
  </si>
  <si>
    <t>التقويم الهجري لعام 1446 والميلادي 2024-2025 تقويم حصري لمجموعة القيادة التعليمية المتميزة تلجرام وواتساب ابومحمد الدغريري 0505793948</t>
  </si>
  <si>
    <t>يوليو- أغسطس</t>
  </si>
  <si>
    <t>أغسطس - سبتمبر</t>
  </si>
  <si>
    <t xml:space="preserve"> سبتمبر - أكتوبر</t>
  </si>
  <si>
    <t xml:space="preserve"> أكتوبر - نوفمبر</t>
  </si>
  <si>
    <t>نوفمبر - ديسمبر</t>
  </si>
  <si>
    <t>يناير - فبراير</t>
  </si>
  <si>
    <t>مارس</t>
  </si>
  <si>
    <t>مارس - أبريل</t>
  </si>
  <si>
    <t xml:space="preserve"> أبريل - مايو</t>
  </si>
  <si>
    <t xml:space="preserve"> مايو - يونيو</t>
  </si>
  <si>
    <t>نهاية الفصل الأول</t>
  </si>
  <si>
    <t>نهاية الفصل الثاني</t>
  </si>
  <si>
    <t>نهاية الفصل الثالث</t>
  </si>
  <si>
    <t>الشهر</t>
  </si>
  <si>
    <t xml:space="preserve">صفر </t>
  </si>
  <si>
    <t>يوما</t>
  </si>
  <si>
    <t>*</t>
  </si>
  <si>
    <t>جمادى1</t>
  </si>
  <si>
    <t>جماد1</t>
  </si>
  <si>
    <t>بداية الدراسة للفصل الأول</t>
  </si>
  <si>
    <t>إجازة اليوم الوطني ( يومين )</t>
  </si>
  <si>
    <t>إجازة مطولة ( يوم )</t>
  </si>
  <si>
    <t>بداية الفصل الدراسي الثاني</t>
  </si>
  <si>
    <t>جماد2</t>
  </si>
  <si>
    <t>إجازة التأسيس/الخريف</t>
  </si>
  <si>
    <t>بداية الدراسة للفصل الثاني</t>
  </si>
  <si>
    <t>إجازة مطولة (الأربعاء والخميس)</t>
  </si>
  <si>
    <t>نهاية العام الدراسي</t>
  </si>
  <si>
    <t>بداية الدراسة للفصل الثالث</t>
  </si>
  <si>
    <t xml:space="preserve"> إجازة مطولة ( الاحد والاثنين )</t>
  </si>
  <si>
    <t xml:space="preserve">استئناف الدراسة بعدإجازة عيد الأضحى </t>
  </si>
  <si>
    <t>بدون</t>
  </si>
  <si>
    <t>جمعة سبت</t>
  </si>
  <si>
    <t>مجموع عدد أيام  الإجازات</t>
  </si>
  <si>
    <t>الفصل  الثالث</t>
  </si>
  <si>
    <t>جزء من إجازة نهاية الفصل الثاني</t>
  </si>
  <si>
    <t>الفصل  الثاني</t>
  </si>
  <si>
    <t>جزء من إجازة ف1</t>
  </si>
  <si>
    <t>الفصل  الأول</t>
  </si>
  <si>
    <t>إجازة منتصف الفصل الثاني نهاية دوام</t>
  </si>
  <si>
    <t>بداية إجازة الفصل الدراسي الأول نهاية دوام</t>
  </si>
  <si>
    <t>العودة</t>
  </si>
  <si>
    <t>بداية الاجازة</t>
  </si>
  <si>
    <t>مدتها بدون جمعة وسبت</t>
  </si>
  <si>
    <t>مدتها مع جمعة وسبت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</si>
</sst>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[$-1170401]B2dddd\,\ dd\ mmmm\,\ yyyy;@"/>
    <numFmt numFmtId="165" formatCode="[$-F800]dddd\,\ mmmm\ dd\,\ yyyy"/>
    <numFmt numFmtId="166" formatCode="[$-1170000]B2yyyy\-mm\-dd;@"/>
    <numFmt numFmtId="167" formatCode="[$-1170401]B2dd\ mmmm\,\ yyyy;@"/>
    <numFmt numFmtId="168" formatCode="B2mmm\-yy"/>
  </numFmts>
  <fonts count="49" x14ac:knownFonts="1">
    <font>
      <sz val="11"/>
      <color theme="1"/>
      <name val="Arial"/>
      <family val="2"/>
      <charset val="178"/>
      <scheme val="minor"/>
    </font>
    <font>
      <b/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4"/>
      <color rgb="FF7F7F7F"/>
      <name val="Arial"/>
      <family val="2"/>
      <scheme val="minor"/>
    </font>
    <font>
      <b/>
      <sz val="12"/>
      <color rgb="FF7F7F7F"/>
      <name val="Arial"/>
      <family val="2"/>
      <scheme val="minor"/>
    </font>
    <font>
      <sz val="11"/>
      <color rgb="FFFF0000"/>
      <name val="Arial"/>
      <family val="2"/>
      <scheme val="minor"/>
    </font>
    <font>
      <sz val="12"/>
      <color rgb="FFFF0000"/>
      <name val="Arial"/>
      <family val="2"/>
      <scheme val="minor"/>
    </font>
    <font>
      <sz val="14"/>
      <color rgb="FFFF0000"/>
      <name val="Arial"/>
      <family val="2"/>
      <scheme val="minor"/>
    </font>
    <font>
      <sz val="14"/>
      <color theme="1"/>
      <name val="Arial"/>
      <family val="2"/>
      <scheme val="minor"/>
    </font>
    <font>
      <b/>
      <sz val="14"/>
      <color rgb="FFFF0000"/>
      <name val="Arial"/>
      <family val="2"/>
      <scheme val="minor"/>
    </font>
    <font>
      <b/>
      <sz val="14"/>
      <color theme="0" tint="-0.34998626667073579"/>
      <name val="Arial"/>
      <family val="2"/>
      <scheme val="minor"/>
    </font>
    <font>
      <b/>
      <sz val="15"/>
      <color theme="1"/>
      <name val="Arial"/>
      <family val="2"/>
      <scheme val="minor"/>
    </font>
    <font>
      <b/>
      <sz val="11"/>
      <name val="Arial"/>
      <family val="2"/>
      <scheme val="minor"/>
    </font>
    <font>
      <b/>
      <sz val="12"/>
      <color rgb="FFFF0000"/>
      <name val="Arial"/>
      <family val="2"/>
      <scheme val="minor"/>
    </font>
    <font>
      <b/>
      <sz val="24"/>
      <color theme="1"/>
      <name val="Arial"/>
      <family val="2"/>
      <scheme val="minor"/>
    </font>
    <font>
      <b/>
      <sz val="18"/>
      <color theme="1"/>
      <name val="Arial"/>
      <family val="2"/>
      <scheme val="minor"/>
    </font>
    <font>
      <b/>
      <sz val="22"/>
      <color theme="1"/>
      <name val="Arial"/>
      <family val="2"/>
      <scheme val="minor"/>
    </font>
    <font>
      <b/>
      <sz val="11"/>
      <color rgb="FFFF0000"/>
      <name val="Arial"/>
      <family val="2"/>
      <scheme val="minor"/>
    </font>
    <font>
      <b/>
      <sz val="10.5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9"/>
      <color theme="1"/>
      <name val="Arial"/>
      <family val="2"/>
      <scheme val="minor"/>
    </font>
    <font>
      <b/>
      <sz val="13"/>
      <color theme="1"/>
      <name val="Arial"/>
      <family val="2"/>
      <scheme val="minor"/>
    </font>
    <font>
      <sz val="11"/>
      <name val="Arial"/>
      <family val="2"/>
      <scheme val="minor"/>
    </font>
    <font>
      <sz val="11"/>
      <color rgb="FFFF0000"/>
      <name val="Arial"/>
      <family val="2"/>
      <charset val="178"/>
      <scheme val="minor"/>
    </font>
    <font>
      <b/>
      <sz val="33"/>
      <color theme="1"/>
      <name val="Arial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  <font>
      <b/>
      <sz val="14"/>
      <color rgb="FF000000"/>
      <name val="Times New Roman"/>
      <family val="1"/>
    </font>
    <font>
      <b/>
      <sz val="14"/>
      <color rgb="FF000000"/>
      <name val="Arial"/>
      <family val="2"/>
    </font>
    <font>
      <b/>
      <sz val="14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3"/>
      <color theme="1"/>
      <name val="Arial"/>
      <family val="2"/>
    </font>
    <font>
      <b/>
      <sz val="11"/>
      <color theme="3" tint="0.79998168889431442"/>
      <name val="Arial"/>
      <family val="2"/>
      <scheme val="minor"/>
    </font>
    <font>
      <b/>
      <sz val="8"/>
      <color rgb="FFFF0000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6"/>
      <color theme="1"/>
      <name val="Arial"/>
      <family val="2"/>
      <scheme val="minor"/>
    </font>
    <font>
      <b/>
      <sz val="28"/>
      <color rgb="FFFF0000"/>
      <name val="Arial"/>
      <family val="2"/>
      <scheme val="minor"/>
    </font>
    <font>
      <b/>
      <sz val="28"/>
      <color theme="1"/>
      <name val="Arial"/>
      <family val="2"/>
      <scheme val="minor"/>
    </font>
    <font>
      <b/>
      <sz val="13"/>
      <color rgb="FFFF0000"/>
      <name val="Arial"/>
      <family val="2"/>
      <scheme val="minor"/>
    </font>
    <font>
      <b/>
      <sz val="20"/>
      <color rgb="FFFF0000"/>
      <name val="Arial"/>
      <family val="2"/>
      <scheme val="minor"/>
    </font>
    <font>
      <b/>
      <sz val="15"/>
      <color theme="8" tint="-0.499984740745262"/>
      <name val="Arial"/>
      <family val="2"/>
      <scheme val="minor"/>
    </font>
    <font>
      <b/>
      <sz val="14"/>
      <color rgb="FFFFFFFF"/>
      <name val="Calibri"/>
      <family val="2"/>
    </font>
    <font>
      <b/>
      <sz val="12"/>
      <color rgb="FFFFFFFF"/>
      <name val="Calibri"/>
      <family val="2"/>
    </font>
    <font>
      <b/>
      <vertAlign val="superscript"/>
      <sz val="21.5"/>
      <color rgb="FFFFFFFF"/>
      <name val="Calibri"/>
      <family val="2"/>
    </font>
    <font>
      <b/>
      <sz val="36"/>
      <color theme="1"/>
      <name val="Arial"/>
      <family val="2"/>
      <scheme val="minor"/>
    </font>
    <font>
      <b/>
      <sz val="20"/>
      <color theme="1"/>
      <name val="Arial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EFDD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C2E49C"/>
        <bgColor indexed="64"/>
      </patternFill>
    </fill>
    <fill>
      <patternFill patternType="solid">
        <fgColor theme="7" tint="0.59999389629810485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244061"/>
      </left>
      <right/>
      <top/>
      <bottom style="medium">
        <color rgb="FF244061"/>
      </bottom>
      <diagonal/>
    </border>
    <border>
      <left style="medium">
        <color rgb="FF244061"/>
      </left>
      <right/>
      <top/>
      <bottom style="medium">
        <color indexed="64"/>
      </bottom>
      <diagonal/>
    </border>
    <border>
      <left/>
      <right/>
      <top style="medium">
        <color rgb="FF244061"/>
      </top>
      <bottom style="medium">
        <color rgb="FF244061"/>
      </bottom>
      <diagonal/>
    </border>
    <border>
      <left style="medium">
        <color indexed="64"/>
      </left>
      <right style="medium">
        <color rgb="FF244061"/>
      </right>
      <top style="medium">
        <color indexed="64"/>
      </top>
      <bottom style="medium">
        <color rgb="FF244061"/>
      </bottom>
      <diagonal/>
    </border>
    <border>
      <left style="medium">
        <color rgb="FF244061"/>
      </left>
      <right/>
      <top style="medium">
        <color indexed="64"/>
      </top>
      <bottom style="medium">
        <color rgb="FF244061"/>
      </bottom>
      <diagonal/>
    </border>
    <border>
      <left style="medium">
        <color rgb="FF244061"/>
      </left>
      <right style="medium">
        <color indexed="64"/>
      </right>
      <top style="medium">
        <color indexed="64"/>
      </top>
      <bottom style="medium">
        <color rgb="FF244061"/>
      </bottom>
      <diagonal/>
    </border>
    <border>
      <left style="medium">
        <color indexed="64"/>
      </left>
      <right/>
      <top style="medium">
        <color rgb="FF244061"/>
      </top>
      <bottom style="medium">
        <color rgb="FF244061"/>
      </bottom>
      <diagonal/>
    </border>
    <border>
      <left/>
      <right style="medium">
        <color indexed="64"/>
      </right>
      <top style="medium">
        <color rgb="FF244061"/>
      </top>
      <bottom style="medium">
        <color rgb="FF244061"/>
      </bottom>
      <diagonal/>
    </border>
    <border>
      <left style="medium">
        <color indexed="64"/>
      </left>
      <right style="medium">
        <color rgb="FF244061"/>
      </right>
      <top/>
      <bottom style="medium">
        <color rgb="FF244061"/>
      </bottom>
      <diagonal/>
    </border>
    <border>
      <left style="medium">
        <color rgb="FF244061"/>
      </left>
      <right style="medium">
        <color indexed="64"/>
      </right>
      <top/>
      <bottom style="medium">
        <color rgb="FF244061"/>
      </bottom>
      <diagonal/>
    </border>
    <border>
      <left style="medium">
        <color rgb="FF24406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244061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05">
    <xf numFmtId="0" fontId="0" fillId="0" borderId="0" xfId="0"/>
    <xf numFmtId="164" fontId="1" fillId="0" borderId="0" xfId="0" applyNumberFormat="1" applyFont="1"/>
    <xf numFmtId="14" fontId="1" fillId="0" borderId="0" xfId="0" applyNumberFormat="1" applyFont="1"/>
    <xf numFmtId="0" fontId="1" fillId="0" borderId="1" xfId="0" applyFont="1" applyBorder="1"/>
    <xf numFmtId="164" fontId="1" fillId="0" borderId="1" xfId="0" applyNumberFormat="1" applyFont="1" applyBorder="1"/>
    <xf numFmtId="14" fontId="1" fillId="0" borderId="1" xfId="0" applyNumberFormat="1" applyFont="1" applyBorder="1"/>
    <xf numFmtId="0" fontId="1" fillId="2" borderId="2" xfId="0" applyFont="1" applyFill="1" applyBorder="1" applyAlignment="1">
      <alignment vertical="center"/>
    </xf>
    <xf numFmtId="164" fontId="1" fillId="2" borderId="3" xfId="0" applyNumberFormat="1" applyFont="1" applyFill="1" applyBorder="1" applyAlignment="1">
      <alignment vertical="center" shrinkToFit="1"/>
    </xf>
    <xf numFmtId="14" fontId="1" fillId="2" borderId="4" xfId="0" applyNumberFormat="1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right" vertical="center"/>
    </xf>
    <xf numFmtId="0" fontId="1" fillId="2" borderId="6" xfId="0" applyFont="1" applyFill="1" applyBorder="1" applyAlignment="1">
      <alignment vertical="center"/>
    </xf>
    <xf numFmtId="164" fontId="1" fillId="2" borderId="7" xfId="0" applyNumberFormat="1" applyFont="1" applyFill="1" applyBorder="1" applyAlignment="1">
      <alignment vertical="center" shrinkToFit="1"/>
    </xf>
    <xf numFmtId="14" fontId="1" fillId="2" borderId="8" xfId="0" applyNumberFormat="1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164" fontId="1" fillId="2" borderId="11" xfId="0" applyNumberFormat="1" applyFont="1" applyFill="1" applyBorder="1" applyAlignment="1">
      <alignment vertical="center" shrinkToFit="1"/>
    </xf>
    <xf numFmtId="14" fontId="1" fillId="2" borderId="12" xfId="0" applyNumberFormat="1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1" fillId="2" borderId="3" xfId="0" applyFont="1" applyFill="1" applyBorder="1"/>
    <xf numFmtId="164" fontId="1" fillId="2" borderId="3" xfId="0" applyNumberFormat="1" applyFont="1" applyFill="1" applyBorder="1" applyAlignment="1">
      <alignment shrinkToFit="1"/>
    </xf>
    <xf numFmtId="14" fontId="1" fillId="2" borderId="4" xfId="0" applyNumberFormat="1" applyFont="1" applyFill="1" applyBorder="1"/>
    <xf numFmtId="0" fontId="1" fillId="2" borderId="5" xfId="0" applyFont="1" applyFill="1" applyBorder="1"/>
    <xf numFmtId="0" fontId="1" fillId="2" borderId="7" xfId="0" applyFont="1" applyFill="1" applyBorder="1"/>
    <xf numFmtId="164" fontId="1" fillId="2" borderId="7" xfId="0" applyNumberFormat="1" applyFont="1" applyFill="1" applyBorder="1" applyAlignment="1">
      <alignment shrinkToFit="1"/>
    </xf>
    <xf numFmtId="14" fontId="1" fillId="2" borderId="8" xfId="0" applyNumberFormat="1" applyFont="1" applyFill="1" applyBorder="1"/>
    <xf numFmtId="0" fontId="1" fillId="2" borderId="9" xfId="0" applyFont="1" applyFill="1" applyBorder="1"/>
    <xf numFmtId="0" fontId="1" fillId="2" borderId="11" xfId="0" applyFont="1" applyFill="1" applyBorder="1"/>
    <xf numFmtId="164" fontId="1" fillId="2" borderId="11" xfId="0" applyNumberFormat="1" applyFont="1" applyFill="1" applyBorder="1" applyAlignment="1">
      <alignment shrinkToFit="1"/>
    </xf>
    <xf numFmtId="14" fontId="1" fillId="2" borderId="12" xfId="0" applyNumberFormat="1" applyFont="1" applyFill="1" applyBorder="1"/>
    <xf numFmtId="0" fontId="1" fillId="2" borderId="13" xfId="0" applyFont="1" applyFill="1" applyBorder="1"/>
    <xf numFmtId="164" fontId="1" fillId="2" borderId="14" xfId="0" applyNumberFormat="1" applyFont="1" applyFill="1" applyBorder="1" applyAlignment="1">
      <alignment shrinkToFit="1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165" fontId="3" fillId="5" borderId="1" xfId="0" applyNumberFormat="1" applyFont="1" applyFill="1" applyBorder="1" applyAlignment="1">
      <alignment horizontal="center" vertical="center"/>
    </xf>
    <xf numFmtId="164" fontId="3" fillId="5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4" fillId="8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/>
    <xf numFmtId="164" fontId="1" fillId="2" borderId="1" xfId="0" applyNumberFormat="1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4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/>
    <xf numFmtId="164" fontId="3" fillId="2" borderId="1" xfId="0" applyNumberFormat="1" applyFont="1" applyFill="1" applyBorder="1"/>
    <xf numFmtId="0" fontId="3" fillId="0" borderId="0" xfId="0" applyFont="1"/>
    <xf numFmtId="0" fontId="4" fillId="9" borderId="1" xfId="0" applyFont="1" applyFill="1" applyBorder="1" applyAlignment="1">
      <alignment horizontal="center" vertical="center" wrapText="1"/>
    </xf>
    <xf numFmtId="14" fontId="0" fillId="0" borderId="1" xfId="0" applyNumberFormat="1" applyBorder="1"/>
    <xf numFmtId="14" fontId="3" fillId="0" borderId="1" xfId="0" applyNumberFormat="1" applyFont="1" applyBorder="1"/>
    <xf numFmtId="0" fontId="5" fillId="8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3" fillId="0" borderId="1" xfId="0" applyFont="1" applyFill="1" applyBorder="1"/>
    <xf numFmtId="0" fontId="3" fillId="6" borderId="0" xfId="0" applyFont="1" applyFill="1"/>
    <xf numFmtId="0" fontId="3" fillId="6" borderId="0" xfId="0" applyFont="1" applyFill="1" applyAlignment="1">
      <alignment shrinkToFit="1"/>
    </xf>
    <xf numFmtId="0" fontId="3" fillId="7" borderId="1" xfId="0" applyFont="1" applyFill="1" applyBorder="1" applyAlignment="1">
      <alignment horizontal="center" shrinkToFit="1"/>
    </xf>
    <xf numFmtId="164" fontId="3" fillId="6" borderId="1" xfId="0" applyNumberFormat="1" applyFont="1" applyFill="1" applyBorder="1" applyAlignment="1">
      <alignment horizontal="center" shrinkToFit="1"/>
    </xf>
    <xf numFmtId="14" fontId="3" fillId="6" borderId="1" xfId="0" applyNumberFormat="1" applyFont="1" applyFill="1" applyBorder="1" applyAlignment="1">
      <alignment horizontal="center" shrinkToFit="1"/>
    </xf>
    <xf numFmtId="0" fontId="3" fillId="6" borderId="1" xfId="0" applyFont="1" applyFill="1" applyBorder="1" applyAlignment="1">
      <alignment horizontal="center" shrinkToFit="1"/>
    </xf>
    <xf numFmtId="0" fontId="3" fillId="6" borderId="1" xfId="0" applyFont="1" applyFill="1" applyBorder="1" applyAlignment="1">
      <alignment horizontal="center" shrinkToFit="1"/>
    </xf>
    <xf numFmtId="0" fontId="3" fillId="6" borderId="1" xfId="0" applyFont="1" applyFill="1" applyBorder="1" applyAlignment="1">
      <alignment shrinkToFit="1"/>
    </xf>
    <xf numFmtId="0" fontId="6" fillId="0" borderId="1" xfId="0" applyFont="1" applyBorder="1"/>
    <xf numFmtId="0" fontId="7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/>
    <xf numFmtId="164" fontId="6" fillId="2" borderId="1" xfId="0" applyNumberFormat="1" applyFont="1" applyFill="1" applyBorder="1"/>
    <xf numFmtId="0" fontId="8" fillId="9" borderId="1" xfId="0" applyFont="1" applyFill="1" applyBorder="1" applyAlignment="1">
      <alignment horizontal="center" vertical="center" wrapText="1"/>
    </xf>
    <xf numFmtId="14" fontId="6" fillId="0" borderId="1" xfId="0" applyNumberFormat="1" applyFont="1" applyBorder="1"/>
    <xf numFmtId="0" fontId="6" fillId="0" borderId="0" xfId="0" applyFont="1"/>
    <xf numFmtId="0" fontId="7" fillId="9" borderId="1" xfId="0" applyFont="1" applyFill="1" applyBorder="1" applyAlignment="1">
      <alignment horizontal="center" vertical="center" wrapText="1"/>
    </xf>
    <xf numFmtId="0" fontId="6" fillId="0" borderId="1" xfId="0" applyFont="1" applyFill="1" applyBorder="1"/>
    <xf numFmtId="164" fontId="9" fillId="6" borderId="1" xfId="0" applyNumberFormat="1" applyFont="1" applyFill="1" applyBorder="1" applyAlignment="1">
      <alignment horizontal="center" shrinkToFit="1"/>
    </xf>
    <xf numFmtId="164" fontId="3" fillId="5" borderId="1" xfId="0" applyNumberFormat="1" applyFont="1" applyFill="1" applyBorder="1" applyAlignment="1">
      <alignment horizontal="center" shrinkToFit="1"/>
    </xf>
    <xf numFmtId="14" fontId="3" fillId="5" borderId="1" xfId="0" applyNumberFormat="1" applyFont="1" applyFill="1" applyBorder="1" applyAlignment="1">
      <alignment horizontal="center" shrinkToFit="1"/>
    </xf>
    <xf numFmtId="0" fontId="3" fillId="5" borderId="1" xfId="0" applyFont="1" applyFill="1" applyBorder="1" applyAlignment="1">
      <alignment horizontal="center" shrinkToFit="1"/>
    </xf>
    <xf numFmtId="164" fontId="3" fillId="10" borderId="1" xfId="0" applyNumberFormat="1" applyFont="1" applyFill="1" applyBorder="1" applyAlignment="1">
      <alignment horizontal="center" shrinkToFit="1"/>
    </xf>
    <xf numFmtId="14" fontId="3" fillId="10" borderId="1" xfId="0" applyNumberFormat="1" applyFont="1" applyFill="1" applyBorder="1" applyAlignment="1">
      <alignment horizontal="center" shrinkToFit="1"/>
    </xf>
    <xf numFmtId="0" fontId="3" fillId="10" borderId="1" xfId="0" applyFont="1" applyFill="1" applyBorder="1" applyAlignment="1">
      <alignment horizontal="center" shrinkToFit="1"/>
    </xf>
    <xf numFmtId="0" fontId="3" fillId="2" borderId="1" xfId="0" applyFont="1" applyFill="1" applyBorder="1" applyAlignment="1">
      <alignment horizontal="center" shrinkToFit="1"/>
    </xf>
    <xf numFmtId="0" fontId="3" fillId="6" borderId="0" xfId="0" applyFont="1" applyFill="1" applyBorder="1" applyAlignment="1">
      <alignment horizontal="center" shrinkToFit="1"/>
    </xf>
    <xf numFmtId="164" fontId="1" fillId="0" borderId="1" xfId="0" applyNumberFormat="1" applyFont="1" applyBorder="1" applyAlignment="1">
      <alignment shrinkToFit="1"/>
    </xf>
    <xf numFmtId="0" fontId="0" fillId="0" borderId="0" xfId="0" applyAlignment="1">
      <alignment shrinkToFit="1"/>
    </xf>
    <xf numFmtId="0" fontId="10" fillId="6" borderId="1" xfId="0" applyFont="1" applyFill="1" applyBorder="1" applyAlignment="1">
      <alignment horizontal="center" shrinkToFit="1"/>
    </xf>
    <xf numFmtId="0" fontId="3" fillId="6" borderId="7" xfId="0" applyFont="1" applyFill="1" applyBorder="1" applyAlignment="1">
      <alignment horizontal="center" shrinkToFit="1"/>
    </xf>
    <xf numFmtId="0" fontId="3" fillId="6" borderId="9" xfId="0" applyFont="1" applyFill="1" applyBorder="1" applyAlignment="1">
      <alignment horizontal="center" shrinkToFit="1"/>
    </xf>
    <xf numFmtId="0" fontId="3" fillId="6" borderId="11" xfId="0" applyFont="1" applyFill="1" applyBorder="1" applyAlignment="1">
      <alignment horizontal="center" shrinkToFit="1"/>
    </xf>
    <xf numFmtId="0" fontId="3" fillId="6" borderId="13" xfId="0" applyFont="1" applyFill="1" applyBorder="1" applyAlignment="1">
      <alignment horizontal="center" shrinkToFit="1"/>
    </xf>
    <xf numFmtId="164" fontId="3" fillId="6" borderId="15" xfId="0" applyNumberFormat="1" applyFont="1" applyFill="1" applyBorder="1" applyAlignment="1">
      <alignment horizontal="center" shrinkToFit="1"/>
    </xf>
    <xf numFmtId="14" fontId="3" fillId="6" borderId="15" xfId="0" applyNumberFormat="1" applyFont="1" applyFill="1" applyBorder="1" applyAlignment="1">
      <alignment horizontal="center" shrinkToFit="1"/>
    </xf>
    <xf numFmtId="0" fontId="3" fillId="6" borderId="15" xfId="0" applyFont="1" applyFill="1" applyBorder="1" applyAlignment="1">
      <alignment horizontal="center" shrinkToFit="1"/>
    </xf>
    <xf numFmtId="0" fontId="3" fillId="7" borderId="3" xfId="0" applyFont="1" applyFill="1" applyBorder="1" applyAlignment="1">
      <alignment horizontal="center" shrinkToFit="1"/>
    </xf>
    <xf numFmtId="0" fontId="3" fillId="7" borderId="4" xfId="0" applyFont="1" applyFill="1" applyBorder="1" applyAlignment="1">
      <alignment horizontal="center" shrinkToFit="1"/>
    </xf>
    <xf numFmtId="0" fontId="3" fillId="7" borderId="5" xfId="0" applyFont="1" applyFill="1" applyBorder="1" applyAlignment="1">
      <alignment horizontal="center" shrinkToFit="1"/>
    </xf>
    <xf numFmtId="0" fontId="3" fillId="6" borderId="0" xfId="0" applyFont="1" applyFill="1" applyBorder="1" applyAlignment="1">
      <alignment shrinkToFit="1"/>
    </xf>
    <xf numFmtId="164" fontId="3" fillId="2" borderId="1" xfId="0" applyNumberFormat="1" applyFont="1" applyFill="1" applyBorder="1" applyAlignment="1">
      <alignment horizontal="center" shrinkToFit="1"/>
    </xf>
    <xf numFmtId="0" fontId="11" fillId="6" borderId="0" xfId="0" applyFont="1" applyFill="1"/>
    <xf numFmtId="0" fontId="11" fillId="6" borderId="0" xfId="0" applyFont="1" applyFill="1" applyAlignment="1">
      <alignment shrinkToFit="1"/>
    </xf>
    <xf numFmtId="0" fontId="11" fillId="0" borderId="0" xfId="0" applyFont="1"/>
    <xf numFmtId="0" fontId="12" fillId="0" borderId="18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" fillId="11" borderId="19" xfId="0" applyFont="1" applyFill="1" applyBorder="1"/>
    <xf numFmtId="166" fontId="1" fillId="11" borderId="20" xfId="0" applyNumberFormat="1" applyFont="1" applyFill="1" applyBorder="1"/>
    <xf numFmtId="0" fontId="1" fillId="3" borderId="19" xfId="0" applyFont="1" applyFill="1" applyBorder="1"/>
    <xf numFmtId="166" fontId="1" fillId="3" borderId="20" xfId="0" applyNumberFormat="1" applyFont="1" applyFill="1" applyBorder="1"/>
    <xf numFmtId="0" fontId="1" fillId="3" borderId="21" xfId="0" applyFont="1" applyFill="1" applyBorder="1"/>
    <xf numFmtId="0" fontId="0" fillId="0" borderId="0" xfId="0" applyAlignment="1"/>
    <xf numFmtId="0" fontId="0" fillId="2" borderId="0" xfId="0" applyFill="1"/>
    <xf numFmtId="0" fontId="1" fillId="5" borderId="19" xfId="0" applyFont="1" applyFill="1" applyBorder="1"/>
    <xf numFmtId="166" fontId="1" fillId="5" borderId="20" xfId="0" applyNumberFormat="1" applyFont="1" applyFill="1" applyBorder="1"/>
    <xf numFmtId="0" fontId="1" fillId="5" borderId="21" xfId="0" applyFont="1" applyFill="1" applyBorder="1"/>
    <xf numFmtId="0" fontId="1" fillId="12" borderId="19" xfId="0" applyFont="1" applyFill="1" applyBorder="1"/>
    <xf numFmtId="166" fontId="1" fillId="12" borderId="20" xfId="0" applyNumberFormat="1" applyFont="1" applyFill="1" applyBorder="1"/>
    <xf numFmtId="0" fontId="1" fillId="12" borderId="21" xfId="0" applyFont="1" applyFill="1" applyBorder="1"/>
    <xf numFmtId="0" fontId="0" fillId="11" borderId="0" xfId="0" applyFill="1"/>
    <xf numFmtId="0" fontId="0" fillId="3" borderId="0" xfId="0" applyFill="1"/>
    <xf numFmtId="0" fontId="0" fillId="13" borderId="0" xfId="0" applyFill="1"/>
    <xf numFmtId="0" fontId="0" fillId="7" borderId="0" xfId="0" applyFill="1"/>
    <xf numFmtId="0" fontId="0" fillId="4" borderId="0" xfId="0" applyFill="1"/>
    <xf numFmtId="0" fontId="1" fillId="11" borderId="21" xfId="0" applyFont="1" applyFill="1" applyBorder="1" applyAlignment="1">
      <alignment horizontal="center" vertical="center" textRotation="90"/>
    </xf>
    <xf numFmtId="0" fontId="1" fillId="11" borderId="1" xfId="0" applyFont="1" applyFill="1" applyBorder="1" applyAlignment="1">
      <alignment horizontal="center" vertical="center" textRotation="90"/>
    </xf>
    <xf numFmtId="0" fontId="1" fillId="11" borderId="38" xfId="0" applyFont="1" applyFill="1" applyBorder="1" applyAlignment="1">
      <alignment horizontal="center" vertical="center" textRotation="90"/>
    </xf>
    <xf numFmtId="0" fontId="1" fillId="11" borderId="2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38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2" borderId="19" xfId="0" applyFont="1" applyFill="1" applyBorder="1" applyAlignment="1"/>
    <xf numFmtId="164" fontId="1" fillId="2" borderId="39" xfId="0" applyNumberFormat="1" applyFont="1" applyFill="1" applyBorder="1" applyAlignment="1">
      <alignment vertical="center"/>
    </xf>
    <xf numFmtId="0" fontId="1" fillId="10" borderId="38" xfId="0" applyFont="1" applyFill="1" applyBorder="1" applyAlignment="1">
      <alignment horizontal="center"/>
    </xf>
    <xf numFmtId="0" fontId="1" fillId="2" borderId="21" xfId="0" applyFont="1" applyFill="1" applyBorder="1" applyAlignment="1"/>
    <xf numFmtId="164" fontId="1" fillId="2" borderId="40" xfId="0" applyNumberFormat="1" applyFont="1" applyFill="1" applyBorder="1" applyAlignment="1">
      <alignment vertical="center"/>
    </xf>
    <xf numFmtId="0" fontId="1" fillId="14" borderId="38" xfId="0" applyFont="1" applyFill="1" applyBorder="1" applyAlignment="1">
      <alignment horizontal="center"/>
    </xf>
    <xf numFmtId="164" fontId="19" fillId="2" borderId="40" xfId="0" applyNumberFormat="1" applyFont="1" applyFill="1" applyBorder="1" applyAlignment="1">
      <alignment vertical="center"/>
    </xf>
    <xf numFmtId="0" fontId="1" fillId="11" borderId="41" xfId="0" applyFont="1" applyFill="1" applyBorder="1" applyAlignment="1">
      <alignment horizontal="center"/>
    </xf>
    <xf numFmtId="0" fontId="1" fillId="4" borderId="42" xfId="0" applyFont="1" applyFill="1" applyBorder="1" applyAlignment="1">
      <alignment horizontal="center"/>
    </xf>
    <xf numFmtId="0" fontId="1" fillId="4" borderId="43" xfId="0" applyFont="1" applyFill="1" applyBorder="1" applyAlignment="1">
      <alignment horizontal="center"/>
    </xf>
    <xf numFmtId="0" fontId="1" fillId="14" borderId="43" xfId="0" applyFont="1" applyFill="1" applyBorder="1" applyAlignment="1">
      <alignment horizontal="center"/>
    </xf>
    <xf numFmtId="0" fontId="1" fillId="2" borderId="41" xfId="0" applyFont="1" applyFill="1" applyBorder="1" applyAlignment="1"/>
    <xf numFmtId="164" fontId="19" fillId="2" borderId="44" xfId="0" applyNumberFormat="1" applyFont="1" applyFill="1" applyBorder="1" applyAlignment="1">
      <alignment vertical="center"/>
    </xf>
    <xf numFmtId="0" fontId="1" fillId="2" borderId="6" xfId="0" applyFont="1" applyFill="1" applyBorder="1" applyAlignment="1">
      <alignment horizontal="right"/>
    </xf>
    <xf numFmtId="164" fontId="1" fillId="2" borderId="45" xfId="0" applyNumberFormat="1" applyFont="1" applyFill="1" applyBorder="1" applyAlignment="1">
      <alignment horizontal="center" shrinkToFit="1"/>
    </xf>
    <xf numFmtId="0" fontId="1" fillId="2" borderId="21" xfId="0" applyFont="1" applyFill="1" applyBorder="1" applyAlignment="1">
      <alignment horizontal="right"/>
    </xf>
    <xf numFmtId="164" fontId="1" fillId="2" borderId="40" xfId="0" applyNumberFormat="1" applyFont="1" applyFill="1" applyBorder="1" applyAlignment="1">
      <alignment horizontal="center" shrinkToFit="1"/>
    </xf>
    <xf numFmtId="0" fontId="18" fillId="4" borderId="1" xfId="0" applyFont="1" applyFill="1" applyBorder="1" applyAlignment="1">
      <alignment horizontal="center"/>
    </xf>
    <xf numFmtId="164" fontId="19" fillId="2" borderId="40" xfId="0" applyNumberFormat="1" applyFont="1" applyFill="1" applyBorder="1" applyAlignment="1">
      <alignment horizontal="center" shrinkToFit="1"/>
    </xf>
    <xf numFmtId="0" fontId="1" fillId="15" borderId="1" xfId="0" applyFont="1" applyFill="1" applyBorder="1" applyAlignment="1">
      <alignment horizontal="center"/>
    </xf>
    <xf numFmtId="0" fontId="1" fillId="15" borderId="38" xfId="0" applyFont="1" applyFill="1" applyBorder="1" applyAlignment="1">
      <alignment horizontal="center"/>
    </xf>
    <xf numFmtId="0" fontId="19" fillId="2" borderId="22" xfId="0" applyFont="1" applyFill="1" applyBorder="1" applyAlignment="1">
      <alignment horizontal="right"/>
    </xf>
    <xf numFmtId="164" fontId="1" fillId="2" borderId="44" xfId="0" applyNumberFormat="1" applyFont="1" applyFill="1" applyBorder="1" applyAlignment="1">
      <alignment horizontal="center" shrinkToFit="1"/>
    </xf>
    <xf numFmtId="0" fontId="1" fillId="2" borderId="45" xfId="0" applyFont="1" applyFill="1" applyBorder="1" applyAlignment="1">
      <alignment horizontal="center"/>
    </xf>
    <xf numFmtId="164" fontId="1" fillId="2" borderId="45" xfId="0" applyNumberFormat="1" applyFont="1" applyFill="1" applyBorder="1" applyAlignment="1">
      <alignment horizontal="center"/>
    </xf>
    <xf numFmtId="0" fontId="1" fillId="2" borderId="40" xfId="0" applyFont="1" applyFill="1" applyBorder="1" applyAlignment="1">
      <alignment horizontal="center"/>
    </xf>
    <xf numFmtId="164" fontId="1" fillId="2" borderId="40" xfId="0" applyNumberFormat="1" applyFont="1" applyFill="1" applyBorder="1" applyAlignment="1">
      <alignment horizontal="center"/>
    </xf>
    <xf numFmtId="0" fontId="1" fillId="12" borderId="41" xfId="0" applyFont="1" applyFill="1" applyBorder="1" applyAlignment="1">
      <alignment horizontal="center"/>
    </xf>
    <xf numFmtId="0" fontId="1" fillId="2" borderId="40" xfId="0" applyFont="1" applyFill="1" applyBorder="1" applyAlignment="1"/>
    <xf numFmtId="0" fontId="1" fillId="11" borderId="1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14" borderId="47" xfId="0" applyFont="1" applyFill="1" applyBorder="1"/>
    <xf numFmtId="0" fontId="1" fillId="14" borderId="48" xfId="0" applyFont="1" applyFill="1" applyBorder="1" applyAlignment="1">
      <alignment horizontal="center"/>
    </xf>
    <xf numFmtId="0" fontId="1" fillId="2" borderId="44" xfId="0" applyFont="1" applyFill="1" applyBorder="1" applyAlignment="1">
      <alignment horizontal="center"/>
    </xf>
    <xf numFmtId="164" fontId="1" fillId="2" borderId="49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14" fillId="3" borderId="2" xfId="0" applyFont="1" applyFill="1" applyBorder="1" applyAlignment="1">
      <alignment horizontal="center"/>
    </xf>
    <xf numFmtId="0" fontId="14" fillId="3" borderId="16" xfId="0" applyFont="1" applyFill="1" applyBorder="1" applyAlignment="1">
      <alignment horizontal="center"/>
    </xf>
    <xf numFmtId="0" fontId="14" fillId="3" borderId="17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165" fontId="2" fillId="4" borderId="8" xfId="0" applyNumberFormat="1" applyFont="1" applyFill="1" applyBorder="1" applyAlignment="1">
      <alignment horizontal="center"/>
    </xf>
    <xf numFmtId="164" fontId="2" fillId="4" borderId="9" xfId="0" applyNumberFormat="1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164" fontId="2" fillId="4" borderId="38" xfId="0" applyNumberFormat="1" applyFont="1" applyFill="1" applyBorder="1" applyAlignment="1">
      <alignment horizontal="center"/>
    </xf>
    <xf numFmtId="164" fontId="2" fillId="5" borderId="38" xfId="0" applyNumberFormat="1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165" fontId="2" fillId="4" borderId="12" xfId="0" applyNumberFormat="1" applyFont="1" applyFill="1" applyBorder="1" applyAlignment="1">
      <alignment horizontal="center"/>
    </xf>
    <xf numFmtId="164" fontId="2" fillId="4" borderId="13" xfId="0" applyNumberFormat="1" applyFont="1" applyFill="1" applyBorder="1" applyAlignment="1">
      <alignment horizontal="center"/>
    </xf>
    <xf numFmtId="164" fontId="3" fillId="5" borderId="38" xfId="0" applyNumberFormat="1" applyFont="1" applyFill="1" applyBorder="1" applyAlignment="1">
      <alignment horizontal="center" vertical="center"/>
    </xf>
    <xf numFmtId="14" fontId="1" fillId="16" borderId="0" xfId="0" applyNumberFormat="1" applyFont="1" applyFill="1" applyAlignment="1">
      <alignment shrinkToFit="1"/>
    </xf>
    <xf numFmtId="14" fontId="1" fillId="2" borderId="0" xfId="0" applyNumberFormat="1" applyFont="1" applyFill="1" applyAlignment="1">
      <alignment shrinkToFit="1"/>
    </xf>
    <xf numFmtId="14" fontId="0" fillId="0" borderId="0" xfId="0" applyNumberFormat="1"/>
    <xf numFmtId="0" fontId="1" fillId="17" borderId="3" xfId="0" applyFont="1" applyFill="1" applyBorder="1" applyAlignment="1">
      <alignment horizontal="center"/>
    </xf>
    <xf numFmtId="0" fontId="1" fillId="17" borderId="4" xfId="0" applyFont="1" applyFill="1" applyBorder="1" applyAlignment="1">
      <alignment horizontal="center"/>
    </xf>
    <xf numFmtId="14" fontId="0" fillId="17" borderId="16" xfId="0" applyNumberFormat="1" applyFill="1" applyBorder="1"/>
    <xf numFmtId="0" fontId="1" fillId="17" borderId="5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14" fontId="0" fillId="4" borderId="16" xfId="0" applyNumberFormat="1" applyFill="1" applyBorder="1"/>
    <xf numFmtId="0" fontId="1" fillId="4" borderId="5" xfId="0" applyFont="1" applyFill="1" applyBorder="1" applyAlignment="1">
      <alignment horizontal="center"/>
    </xf>
    <xf numFmtId="0" fontId="18" fillId="2" borderId="19" xfId="0" applyFont="1" applyFill="1" applyBorder="1" applyAlignment="1">
      <alignment horizontal="center"/>
    </xf>
    <xf numFmtId="166" fontId="18" fillId="2" borderId="15" xfId="0" applyNumberFormat="1" applyFont="1" applyFill="1" applyBorder="1" applyAlignment="1">
      <alignment horizontal="center"/>
    </xf>
    <xf numFmtId="14" fontId="0" fillId="0" borderId="0" xfId="0" applyNumberFormat="1" applyBorder="1"/>
    <xf numFmtId="0" fontId="1" fillId="17" borderId="15" xfId="0" applyFont="1" applyFill="1" applyBorder="1" applyAlignment="1">
      <alignment horizontal="center"/>
    </xf>
    <xf numFmtId="166" fontId="1" fillId="0" borderId="15" xfId="0" applyNumberFormat="1" applyFont="1" applyBorder="1" applyAlignment="1">
      <alignment horizontal="center"/>
    </xf>
    <xf numFmtId="166" fontId="1" fillId="0" borderId="20" xfId="0" applyNumberFormat="1" applyFont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8" fillId="2" borderId="7" xfId="0" applyFont="1" applyFill="1" applyBorder="1" applyAlignment="1">
      <alignment horizontal="center"/>
    </xf>
    <xf numFmtId="166" fontId="18" fillId="2" borderId="8" xfId="0" applyNumberFormat="1" applyFont="1" applyFill="1" applyBorder="1" applyAlignment="1">
      <alignment horizontal="center"/>
    </xf>
    <xf numFmtId="14" fontId="0" fillId="0" borderId="29" xfId="0" applyNumberFormat="1" applyBorder="1"/>
    <xf numFmtId="0" fontId="1" fillId="4" borderId="8" xfId="0" applyFont="1" applyFill="1" applyBorder="1" applyAlignment="1">
      <alignment horizontal="center"/>
    </xf>
    <xf numFmtId="166" fontId="1" fillId="0" borderId="8" xfId="0" applyNumberFormat="1" applyFont="1" applyBorder="1" applyAlignment="1">
      <alignment horizontal="center"/>
    </xf>
    <xf numFmtId="0" fontId="18" fillId="2" borderId="8" xfId="0" applyFont="1" applyFill="1" applyBorder="1" applyAlignment="1">
      <alignment horizontal="center"/>
    </xf>
    <xf numFmtId="166" fontId="18" fillId="2" borderId="9" xfId="0" applyNumberFormat="1" applyFont="1" applyFill="1" applyBorder="1" applyAlignment="1">
      <alignment horizontal="center"/>
    </xf>
    <xf numFmtId="0" fontId="1" fillId="17" borderId="21" xfId="0" applyFont="1" applyFill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0" fontId="1" fillId="17" borderId="1" xfId="0" applyFont="1" applyFill="1" applyBorder="1" applyAlignment="1">
      <alignment horizontal="center"/>
    </xf>
    <xf numFmtId="166" fontId="1" fillId="0" borderId="38" xfId="0" applyNumberFormat="1" applyFont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66" fontId="1" fillId="5" borderId="38" xfId="0" applyNumberFormat="1" applyFont="1" applyFill="1" applyBorder="1" applyAlignment="1">
      <alignment horizontal="center"/>
    </xf>
    <xf numFmtId="166" fontId="1" fillId="5" borderId="1" xfId="0" applyNumberFormat="1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166" fontId="1" fillId="3" borderId="1" xfId="0" applyNumberFormat="1" applyFont="1" applyFill="1" applyBorder="1" applyAlignment="1">
      <alignment horizontal="center"/>
    </xf>
    <xf numFmtId="14" fontId="0" fillId="3" borderId="0" xfId="0" applyNumberFormat="1" applyFill="1" applyBorder="1"/>
    <xf numFmtId="0" fontId="1" fillId="3" borderId="1" xfId="0" applyFont="1" applyFill="1" applyBorder="1" applyAlignment="1">
      <alignment horizontal="center"/>
    </xf>
    <xf numFmtId="166" fontId="1" fillId="3" borderId="38" xfId="0" applyNumberFormat="1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166" fontId="1" fillId="3" borderId="12" xfId="0" applyNumberFormat="1" applyFont="1" applyFill="1" applyBorder="1" applyAlignment="1">
      <alignment horizontal="center"/>
    </xf>
    <xf numFmtId="14" fontId="0" fillId="3" borderId="32" xfId="0" applyNumberFormat="1" applyFill="1" applyBorder="1"/>
    <xf numFmtId="0" fontId="1" fillId="3" borderId="12" xfId="0" applyFont="1" applyFill="1" applyBorder="1" applyAlignment="1">
      <alignment horizontal="center"/>
    </xf>
    <xf numFmtId="166" fontId="1" fillId="3" borderId="13" xfId="0" applyNumberFormat="1" applyFont="1" applyFill="1" applyBorder="1" applyAlignment="1">
      <alignment horizontal="center"/>
    </xf>
    <xf numFmtId="14" fontId="0" fillId="17" borderId="4" xfId="0" applyNumberFormat="1" applyFill="1" applyBorder="1"/>
    <xf numFmtId="0" fontId="1" fillId="17" borderId="19" xfId="0" applyFont="1" applyFill="1" applyBorder="1" applyAlignment="1">
      <alignment horizontal="center"/>
    </xf>
    <xf numFmtId="14" fontId="0" fillId="0" borderId="15" xfId="0" applyNumberFormat="1" applyBorder="1"/>
    <xf numFmtId="0" fontId="1" fillId="5" borderId="15" xfId="0" applyFont="1" applyFill="1" applyBorder="1" applyAlignment="1">
      <alignment horizontal="center"/>
    </xf>
    <xf numFmtId="166" fontId="1" fillId="5" borderId="15" xfId="0" applyNumberFormat="1" applyFont="1" applyFill="1" applyBorder="1" applyAlignment="1">
      <alignment horizontal="center"/>
    </xf>
    <xf numFmtId="0" fontId="1" fillId="4" borderId="19" xfId="0" applyFont="1" applyFill="1" applyBorder="1" applyAlignment="1">
      <alignment horizontal="center"/>
    </xf>
    <xf numFmtId="166" fontId="1" fillId="5" borderId="20" xfId="0" applyNumberFormat="1" applyFont="1" applyFill="1" applyBorder="1" applyAlignment="1">
      <alignment horizontal="center"/>
    </xf>
    <xf numFmtId="14" fontId="0" fillId="3" borderId="1" xfId="0" applyNumberFormat="1" applyFill="1" applyBorder="1"/>
    <xf numFmtId="14" fontId="0" fillId="3" borderId="12" xfId="0" applyNumberFormat="1" applyFill="1" applyBorder="1"/>
    <xf numFmtId="0" fontId="1" fillId="3" borderId="41" xfId="0" applyFont="1" applyFill="1" applyBorder="1" applyAlignment="1">
      <alignment horizontal="center"/>
    </xf>
    <xf numFmtId="166" fontId="1" fillId="3" borderId="42" xfId="0" applyNumberFormat="1" applyFont="1" applyFill="1" applyBorder="1" applyAlignment="1">
      <alignment horizontal="center"/>
    </xf>
    <xf numFmtId="0" fontId="1" fillId="3" borderId="42" xfId="0" applyFont="1" applyFill="1" applyBorder="1" applyAlignment="1">
      <alignment horizontal="center"/>
    </xf>
    <xf numFmtId="0" fontId="1" fillId="5" borderId="42" xfId="0" applyFont="1" applyFill="1" applyBorder="1" applyAlignment="1">
      <alignment horizontal="center"/>
    </xf>
    <xf numFmtId="166" fontId="1" fillId="5" borderId="42" xfId="0" applyNumberFormat="1" applyFont="1" applyFill="1" applyBorder="1" applyAlignment="1">
      <alignment horizontal="center"/>
    </xf>
    <xf numFmtId="166" fontId="1" fillId="5" borderId="43" xfId="0" applyNumberFormat="1" applyFont="1" applyFill="1" applyBorder="1" applyAlignment="1">
      <alignment horizontal="center"/>
    </xf>
    <xf numFmtId="166" fontId="1" fillId="3" borderId="43" xfId="0" applyNumberFormat="1" applyFont="1" applyFill="1" applyBorder="1" applyAlignment="1">
      <alignment horizontal="center"/>
    </xf>
    <xf numFmtId="0" fontId="1" fillId="17" borderId="7" xfId="0" applyFont="1" applyFill="1" applyBorder="1" applyAlignment="1">
      <alignment horizontal="center"/>
    </xf>
    <xf numFmtId="0" fontId="1" fillId="17" borderId="8" xfId="0" applyFont="1" applyFill="1" applyBorder="1" applyAlignment="1">
      <alignment horizontal="center"/>
    </xf>
    <xf numFmtId="166" fontId="1" fillId="0" borderId="9" xfId="0" applyNumberFormat="1" applyFont="1" applyBorder="1" applyAlignment="1">
      <alignment horizontal="center"/>
    </xf>
    <xf numFmtId="0" fontId="18" fillId="2" borderId="15" xfId="0" applyFont="1" applyFill="1" applyBorder="1" applyAlignment="1">
      <alignment horizontal="center"/>
    </xf>
    <xf numFmtId="166" fontId="18" fillId="2" borderId="20" xfId="0" applyNumberFormat="1" applyFont="1" applyFill="1" applyBorder="1" applyAlignment="1">
      <alignment horizontal="center"/>
    </xf>
    <xf numFmtId="0" fontId="1" fillId="5" borderId="21" xfId="0" applyFont="1" applyFill="1" applyBorder="1" applyAlignment="1">
      <alignment horizontal="center"/>
    </xf>
    <xf numFmtId="166" fontId="1" fillId="2" borderId="38" xfId="0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0" fillId="0" borderId="16" xfId="0" applyBorder="1"/>
    <xf numFmtId="0" fontId="0" fillId="0" borderId="0" xfId="0" applyBorder="1"/>
    <xf numFmtId="0" fontId="2" fillId="2" borderId="1" xfId="0" applyFont="1" applyFill="1" applyBorder="1" applyAlignment="1">
      <alignment horizontal="center"/>
    </xf>
    <xf numFmtId="0" fontId="0" fillId="2" borderId="1" xfId="0" applyFill="1" applyBorder="1"/>
    <xf numFmtId="0" fontId="2" fillId="2" borderId="12" xfId="0" applyFont="1" applyFill="1" applyBorder="1" applyAlignment="1">
      <alignment horizontal="center"/>
    </xf>
    <xf numFmtId="0" fontId="0" fillId="2" borderId="32" xfId="0" applyFill="1" applyBorder="1"/>
    <xf numFmtId="0" fontId="1" fillId="0" borderId="16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4" fontId="0" fillId="5" borderId="0" xfId="0" applyNumberFormat="1" applyFill="1"/>
    <xf numFmtId="14" fontId="0" fillId="0" borderId="32" xfId="0" applyNumberFormat="1" applyBorder="1"/>
    <xf numFmtId="0" fontId="1" fillId="5" borderId="12" xfId="0" applyFont="1" applyFill="1" applyBorder="1" applyAlignment="1">
      <alignment horizontal="center"/>
    </xf>
    <xf numFmtId="166" fontId="1" fillId="5" borderId="12" xfId="0" applyNumberFormat="1" applyFont="1" applyFill="1" applyBorder="1" applyAlignment="1">
      <alignment horizontal="center"/>
    </xf>
    <xf numFmtId="0" fontId="0" fillId="0" borderId="32" xfId="0" applyBorder="1"/>
    <xf numFmtId="0" fontId="2" fillId="2" borderId="4" xfId="0" applyFont="1" applyFill="1" applyBorder="1" applyAlignment="1">
      <alignment horizontal="center"/>
    </xf>
    <xf numFmtId="0" fontId="1" fillId="0" borderId="0" xfId="0" applyFont="1"/>
    <xf numFmtId="0" fontId="1" fillId="6" borderId="3" xfId="0" applyFont="1" applyFill="1" applyBorder="1" applyAlignment="1">
      <alignment horizontal="center" vertical="center" textRotation="90"/>
    </xf>
    <xf numFmtId="0" fontId="1" fillId="6" borderId="4" xfId="0" applyFont="1" applyFill="1" applyBorder="1" applyAlignment="1">
      <alignment horizontal="center" vertical="center" textRotation="90"/>
    </xf>
    <xf numFmtId="0" fontId="1" fillId="6" borderId="5" xfId="0" applyFont="1" applyFill="1" applyBorder="1" applyAlignment="1">
      <alignment horizontal="center" vertical="center" textRotation="90"/>
    </xf>
    <xf numFmtId="0" fontId="0" fillId="6" borderId="0" xfId="0" applyFill="1" applyBorder="1" applyAlignment="1">
      <alignment horizontal="center" vertical="center"/>
    </xf>
    <xf numFmtId="0" fontId="1" fillId="6" borderId="46" xfId="0" applyFont="1" applyFill="1" applyBorder="1" applyAlignment="1">
      <alignment horizontal="center" vertical="center" textRotation="90"/>
    </xf>
    <xf numFmtId="0" fontId="1" fillId="6" borderId="47" xfId="0" applyFont="1" applyFill="1" applyBorder="1" applyAlignment="1">
      <alignment horizontal="center" vertical="center" textRotation="90"/>
    </xf>
    <xf numFmtId="0" fontId="1" fillId="6" borderId="48" xfId="0" applyFont="1" applyFill="1" applyBorder="1" applyAlignment="1">
      <alignment horizontal="center" vertical="center" textRotation="90"/>
    </xf>
    <xf numFmtId="0" fontId="0" fillId="6" borderId="0" xfId="0" applyFill="1" applyBorder="1" applyAlignment="1">
      <alignment horizontal="center"/>
    </xf>
    <xf numFmtId="164" fontId="0" fillId="0" borderId="0" xfId="0" applyNumberFormat="1"/>
    <xf numFmtId="0" fontId="17" fillId="2" borderId="0" xfId="0" applyFont="1" applyFill="1" applyBorder="1" applyAlignment="1">
      <alignment vertical="center"/>
    </xf>
    <xf numFmtId="0" fontId="0" fillId="0" borderId="30" xfId="0" applyBorder="1"/>
    <xf numFmtId="0" fontId="1" fillId="6" borderId="14" xfId="0" applyFont="1" applyFill="1" applyBorder="1" applyAlignment="1">
      <alignment horizontal="center" vertical="center" textRotation="90"/>
    </xf>
    <xf numFmtId="0" fontId="1" fillId="2" borderId="33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4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5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38" xfId="0" applyFont="1" applyFill="1" applyBorder="1" applyAlignment="1">
      <alignment horizontal="center"/>
    </xf>
    <xf numFmtId="0" fontId="18" fillId="2" borderId="21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/>
    </xf>
    <xf numFmtId="0" fontId="1" fillId="2" borderId="41" xfId="0" applyFont="1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0" fontId="18" fillId="2" borderId="1" xfId="0" applyFont="1" applyFill="1" applyBorder="1" applyAlignment="1">
      <alignment vertical="center"/>
    </xf>
    <xf numFmtId="0" fontId="18" fillId="2" borderId="21" xfId="0" applyFont="1" applyFill="1" applyBorder="1" applyAlignment="1">
      <alignment vertical="center"/>
    </xf>
    <xf numFmtId="0" fontId="18" fillId="2" borderId="17" xfId="0" applyFont="1" applyFill="1" applyBorder="1" applyAlignment="1">
      <alignment vertic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4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13" fillId="2" borderId="33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23" fillId="6" borderId="0" xfId="0" applyFont="1" applyFill="1" applyBorder="1" applyAlignment="1">
      <alignment horizontal="center"/>
    </xf>
    <xf numFmtId="0" fontId="13" fillId="2" borderId="46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2" borderId="52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3" fillId="2" borderId="38" xfId="0" applyFont="1" applyFill="1" applyBorder="1" applyAlignment="1">
      <alignment horizontal="center"/>
    </xf>
    <xf numFmtId="0" fontId="13" fillId="2" borderId="21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/>
    </xf>
    <xf numFmtId="0" fontId="18" fillId="2" borderId="52" xfId="0" applyFont="1" applyFill="1" applyBorder="1" applyAlignment="1">
      <alignment horizontal="center"/>
    </xf>
    <xf numFmtId="0" fontId="13" fillId="2" borderId="41" xfId="0" applyFont="1" applyFill="1" applyBorder="1" applyAlignment="1">
      <alignment horizontal="center"/>
    </xf>
    <xf numFmtId="0" fontId="13" fillId="2" borderId="42" xfId="0" applyFont="1" applyFill="1" applyBorder="1" applyAlignment="1">
      <alignment horizontal="center"/>
    </xf>
    <xf numFmtId="0" fontId="13" fillId="2" borderId="1" xfId="0" applyFont="1" applyFill="1" applyBorder="1" applyAlignment="1">
      <alignment vertical="center"/>
    </xf>
    <xf numFmtId="0" fontId="13" fillId="2" borderId="21" xfId="0" applyFont="1" applyFill="1" applyBorder="1" applyAlignment="1">
      <alignment vertical="center"/>
    </xf>
    <xf numFmtId="0" fontId="13" fillId="2" borderId="28" xfId="0" applyFont="1" applyFill="1" applyBorder="1" applyAlignment="1">
      <alignment vertical="center"/>
    </xf>
    <xf numFmtId="0" fontId="13" fillId="2" borderId="43" xfId="0" applyFont="1" applyFill="1" applyBorder="1" applyAlignment="1">
      <alignment horizontal="center"/>
    </xf>
    <xf numFmtId="0" fontId="18" fillId="2" borderId="21" xfId="0" applyFont="1" applyFill="1" applyBorder="1" applyAlignment="1">
      <alignment horizontal="center"/>
    </xf>
    <xf numFmtId="0" fontId="13" fillId="2" borderId="11" xfId="0" applyFont="1" applyFill="1" applyBorder="1" applyAlignment="1">
      <alignment vertical="center"/>
    </xf>
    <xf numFmtId="0" fontId="13" fillId="2" borderId="12" xfId="0" applyFont="1" applyFill="1" applyBorder="1" applyAlignment="1">
      <alignment horizontal="center"/>
    </xf>
    <xf numFmtId="0" fontId="13" fillId="2" borderId="13" xfId="0" applyFont="1" applyFill="1" applyBorder="1" applyAlignment="1">
      <alignment horizontal="center"/>
    </xf>
    <xf numFmtId="0" fontId="18" fillId="2" borderId="42" xfId="0" applyFont="1" applyFill="1" applyBorder="1" applyAlignment="1">
      <alignment horizontal="center"/>
    </xf>
    <xf numFmtId="0" fontId="3" fillId="6" borderId="0" xfId="0" applyFont="1" applyFill="1" applyBorder="1" applyAlignment="1">
      <alignment horizontal="center" vertical="center" textRotation="90" wrapText="1"/>
    </xf>
    <xf numFmtId="164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1" fillId="2" borderId="0" xfId="0" applyNumberFormat="1" applyFont="1" applyFill="1" applyBorder="1" applyAlignment="1">
      <alignment vertical="center" shrinkToFit="1"/>
    </xf>
    <xf numFmtId="0" fontId="1" fillId="2" borderId="0" xfId="0" applyFont="1" applyFill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0" fillId="6" borderId="0" xfId="0" applyFill="1"/>
    <xf numFmtId="0" fontId="1" fillId="6" borderId="0" xfId="0" applyFont="1" applyFill="1"/>
    <xf numFmtId="0" fontId="1" fillId="6" borderId="14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0" fillId="6" borderId="0" xfId="0" applyFill="1" applyBorder="1"/>
    <xf numFmtId="164" fontId="1" fillId="6" borderId="0" xfId="0" applyNumberFormat="1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8" xfId="0" applyFont="1" applyFill="1" applyBorder="1" applyAlignment="1"/>
    <xf numFmtId="0" fontId="1" fillId="6" borderId="18" xfId="0" applyFont="1" applyFill="1" applyBorder="1" applyAlignment="1">
      <alignment horizontal="center"/>
    </xf>
    <xf numFmtId="0" fontId="1" fillId="2" borderId="40" xfId="0" applyFont="1" applyFill="1" applyBorder="1" applyAlignment="1">
      <alignment horizontal="center" vertical="center"/>
    </xf>
    <xf numFmtId="0" fontId="1" fillId="2" borderId="21" xfId="0" applyFont="1" applyFill="1" applyBorder="1"/>
    <xf numFmtId="0" fontId="1" fillId="2" borderId="1" xfId="0" applyFont="1" applyFill="1" applyBorder="1"/>
    <xf numFmtId="0" fontId="1" fillId="2" borderId="50" xfId="0" applyFont="1" applyFill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/>
    </xf>
    <xf numFmtId="0" fontId="1" fillId="2" borderId="49" xfId="0" applyFont="1" applyFill="1" applyBorder="1" applyAlignment="1">
      <alignment horizontal="center" vertical="center"/>
    </xf>
    <xf numFmtId="0" fontId="1" fillId="2" borderId="51" xfId="0" applyFont="1" applyFill="1" applyBorder="1" applyAlignment="1">
      <alignment horizontal="center" vertical="center"/>
    </xf>
    <xf numFmtId="0" fontId="1" fillId="2" borderId="52" xfId="0" applyFont="1" applyFill="1" applyBorder="1"/>
    <xf numFmtId="0" fontId="1" fillId="2" borderId="64" xfId="0" applyFont="1" applyFill="1" applyBorder="1"/>
    <xf numFmtId="0" fontId="1" fillId="2" borderId="42" xfId="0" applyFont="1" applyFill="1" applyBorder="1"/>
    <xf numFmtId="0" fontId="1" fillId="2" borderId="15" xfId="0" applyFont="1" applyFill="1" applyBorder="1"/>
    <xf numFmtId="0" fontId="1" fillId="2" borderId="65" xfId="0" applyFont="1" applyFill="1" applyBorder="1"/>
    <xf numFmtId="0" fontId="1" fillId="2" borderId="39" xfId="0" applyFont="1" applyFill="1" applyBorder="1" applyAlignment="1">
      <alignment horizontal="center" vertical="center"/>
    </xf>
    <xf numFmtId="0" fontId="1" fillId="18" borderId="46" xfId="0" applyFont="1" applyFill="1" applyBorder="1"/>
    <xf numFmtId="0" fontId="1" fillId="2" borderId="46" xfId="0" applyFont="1" applyFill="1" applyBorder="1"/>
    <xf numFmtId="0" fontId="1" fillId="2" borderId="47" xfId="0" applyFont="1" applyFill="1" applyBorder="1"/>
    <xf numFmtId="0" fontId="1" fillId="2" borderId="19" xfId="0" applyFont="1" applyFill="1" applyBorder="1"/>
    <xf numFmtId="0" fontId="1" fillId="2" borderId="41" xfId="0" applyFont="1" applyFill="1" applyBorder="1"/>
    <xf numFmtId="0" fontId="1" fillId="18" borderId="3" xfId="0" applyFont="1" applyFill="1" applyBorder="1"/>
    <xf numFmtId="0" fontId="1" fillId="18" borderId="5" xfId="0" applyFont="1" applyFill="1" applyBorder="1"/>
    <xf numFmtId="0" fontId="1" fillId="18" borderId="48" xfId="0" applyFont="1" applyFill="1" applyBorder="1"/>
    <xf numFmtId="0" fontId="1" fillId="6" borderId="54" xfId="0" applyFont="1" applyFill="1" applyBorder="1" applyAlignment="1">
      <alignment horizontal="center" vertical="center"/>
    </xf>
    <xf numFmtId="0" fontId="1" fillId="6" borderId="67" xfId="0" applyFont="1" applyFill="1" applyBorder="1"/>
    <xf numFmtId="0" fontId="1" fillId="6" borderId="63" xfId="0" applyFont="1" applyFill="1" applyBorder="1"/>
    <xf numFmtId="0" fontId="1" fillId="6" borderId="56" xfId="0" applyFont="1" applyFill="1" applyBorder="1"/>
    <xf numFmtId="0" fontId="1" fillId="6" borderId="57" xfId="0" applyFont="1" applyFill="1" applyBorder="1" applyAlignment="1">
      <alignment horizontal="center" vertical="center"/>
    </xf>
    <xf numFmtId="0" fontId="1" fillId="6" borderId="64" xfId="0" applyFont="1" applyFill="1" applyBorder="1" applyAlignment="1">
      <alignment horizontal="center" vertical="center"/>
    </xf>
    <xf numFmtId="0" fontId="1" fillId="2" borderId="69" xfId="0" applyFont="1" applyFill="1" applyBorder="1"/>
    <xf numFmtId="0" fontId="1" fillId="2" borderId="55" xfId="0" applyFont="1" applyFill="1" applyBorder="1"/>
    <xf numFmtId="0" fontId="1" fillId="13" borderId="20" xfId="0" applyFont="1" applyFill="1" applyBorder="1"/>
    <xf numFmtId="0" fontId="1" fillId="2" borderId="61" xfId="0" applyFont="1" applyFill="1" applyBorder="1"/>
    <xf numFmtId="0" fontId="1" fillId="18" borderId="18" xfId="0" applyFont="1" applyFill="1" applyBorder="1"/>
    <xf numFmtId="0" fontId="1" fillId="2" borderId="57" xfId="0" applyFont="1" applyFill="1" applyBorder="1"/>
    <xf numFmtId="0" fontId="1" fillId="2" borderId="45" xfId="0" applyFont="1" applyFill="1" applyBorder="1" applyAlignment="1">
      <alignment horizontal="center" vertical="center"/>
    </xf>
    <xf numFmtId="0" fontId="1" fillId="10" borderId="18" xfId="0" applyFont="1" applyFill="1" applyBorder="1" applyAlignment="1">
      <alignment horizontal="center"/>
    </xf>
    <xf numFmtId="0" fontId="1" fillId="10" borderId="46" xfId="0" applyFont="1" applyFill="1" applyBorder="1"/>
    <xf numFmtId="0" fontId="1" fillId="10" borderId="50" xfId="0" applyFont="1" applyFill="1" applyBorder="1"/>
    <xf numFmtId="0" fontId="1" fillId="10" borderId="15" xfId="0" applyFont="1" applyFill="1" applyBorder="1"/>
    <xf numFmtId="0" fontId="1" fillId="10" borderId="20" xfId="0" applyFont="1" applyFill="1" applyBorder="1"/>
    <xf numFmtId="0" fontId="1" fillId="10" borderId="1" xfId="0" applyFont="1" applyFill="1" applyBorder="1"/>
    <xf numFmtId="0" fontId="1" fillId="10" borderId="38" xfId="0" applyFont="1" applyFill="1" applyBorder="1"/>
    <xf numFmtId="0" fontId="1" fillId="10" borderId="64" xfId="0" applyFont="1" applyFill="1" applyBorder="1"/>
    <xf numFmtId="0" fontId="1" fillId="10" borderId="43" xfId="0" applyFont="1" applyFill="1" applyBorder="1"/>
    <xf numFmtId="0" fontId="1" fillId="10" borderId="42" xfId="0" applyFont="1" applyFill="1" applyBorder="1"/>
    <xf numFmtId="0" fontId="1" fillId="10" borderId="23" xfId="0" applyFont="1" applyFill="1" applyBorder="1"/>
    <xf numFmtId="0" fontId="1" fillId="10" borderId="65" xfId="0" applyFont="1" applyFill="1" applyBorder="1"/>
    <xf numFmtId="0" fontId="1" fillId="10" borderId="66" xfId="0" applyFont="1" applyFill="1" applyBorder="1"/>
    <xf numFmtId="0" fontId="1" fillId="10" borderId="31" xfId="0" applyFont="1" applyFill="1" applyBorder="1"/>
    <xf numFmtId="0" fontId="1" fillId="2" borderId="59" xfId="0" applyFont="1" applyFill="1" applyBorder="1"/>
    <xf numFmtId="0" fontId="1" fillId="13" borderId="57" xfId="0" applyFont="1" applyFill="1" applyBorder="1"/>
    <xf numFmtId="0" fontId="1" fillId="18" borderId="18" xfId="0" applyFont="1" applyFill="1" applyBorder="1" applyAlignment="1">
      <alignment horizontal="center"/>
    </xf>
    <xf numFmtId="0" fontId="1" fillId="10" borderId="4" xfId="0" applyFont="1" applyFill="1" applyBorder="1" applyAlignment="1">
      <alignment vertical="center"/>
    </xf>
    <xf numFmtId="0" fontId="1" fillId="10" borderId="5" xfId="0" applyFont="1" applyFill="1" applyBorder="1" applyAlignment="1">
      <alignment vertical="center"/>
    </xf>
    <xf numFmtId="0" fontId="1" fillId="10" borderId="47" xfId="0" applyFont="1" applyFill="1" applyBorder="1" applyAlignment="1"/>
    <xf numFmtId="0" fontId="1" fillId="10" borderId="48" xfId="0" applyFont="1" applyFill="1" applyBorder="1" applyAlignment="1"/>
    <xf numFmtId="0" fontId="1" fillId="10" borderId="21" xfId="0" applyFont="1" applyFill="1" applyBorder="1"/>
    <xf numFmtId="0" fontId="1" fillId="10" borderId="41" xfId="0" applyFont="1" applyFill="1" applyBorder="1"/>
    <xf numFmtId="0" fontId="1" fillId="10" borderId="40" xfId="0" applyFont="1" applyFill="1" applyBorder="1"/>
    <xf numFmtId="0" fontId="1" fillId="10" borderId="44" xfId="0" applyFont="1" applyFill="1" applyBorder="1"/>
    <xf numFmtId="0" fontId="1" fillId="2" borderId="70" xfId="0" applyFont="1" applyFill="1" applyBorder="1"/>
    <xf numFmtId="0" fontId="0" fillId="19" borderId="0" xfId="0" applyFill="1"/>
    <xf numFmtId="164" fontId="1" fillId="17" borderId="3" xfId="0" applyNumberFormat="1" applyFont="1" applyFill="1" applyBorder="1" applyAlignment="1">
      <alignment vertical="center" shrinkToFit="1"/>
    </xf>
    <xf numFmtId="14" fontId="1" fillId="17" borderId="4" xfId="0" applyNumberFormat="1" applyFont="1" applyFill="1" applyBorder="1" applyAlignment="1">
      <alignment vertical="center"/>
    </xf>
    <xf numFmtId="0" fontId="1" fillId="17" borderId="5" xfId="0" applyFont="1" applyFill="1" applyBorder="1" applyAlignment="1">
      <alignment horizontal="right" vertical="center"/>
    </xf>
    <xf numFmtId="164" fontId="1" fillId="17" borderId="7" xfId="0" applyNumberFormat="1" applyFont="1" applyFill="1" applyBorder="1" applyAlignment="1">
      <alignment vertical="center" shrinkToFit="1"/>
    </xf>
    <xf numFmtId="14" fontId="1" fillId="17" borderId="8" xfId="0" applyNumberFormat="1" applyFont="1" applyFill="1" applyBorder="1" applyAlignment="1">
      <alignment vertical="center"/>
    </xf>
    <xf numFmtId="0" fontId="1" fillId="17" borderId="9" xfId="0" applyFont="1" applyFill="1" applyBorder="1" applyAlignment="1">
      <alignment vertical="center"/>
    </xf>
    <xf numFmtId="164" fontId="1" fillId="17" borderId="11" xfId="0" applyNumberFormat="1" applyFont="1" applyFill="1" applyBorder="1" applyAlignment="1">
      <alignment vertical="center" shrinkToFit="1"/>
    </xf>
    <xf numFmtId="14" fontId="1" fillId="17" borderId="12" xfId="0" applyNumberFormat="1" applyFont="1" applyFill="1" applyBorder="1" applyAlignment="1">
      <alignment vertical="center"/>
    </xf>
    <xf numFmtId="0" fontId="1" fillId="17" borderId="13" xfId="0" applyFont="1" applyFill="1" applyBorder="1" applyAlignment="1">
      <alignment vertical="center"/>
    </xf>
    <xf numFmtId="0" fontId="1" fillId="17" borderId="5" xfId="0" applyFont="1" applyFill="1" applyBorder="1" applyAlignment="1">
      <alignment vertical="center"/>
    </xf>
    <xf numFmtId="164" fontId="1" fillId="17" borderId="3" xfId="0" applyNumberFormat="1" applyFont="1" applyFill="1" applyBorder="1" applyAlignment="1">
      <alignment shrinkToFit="1"/>
    </xf>
    <xf numFmtId="14" fontId="1" fillId="17" borderId="4" xfId="0" applyNumberFormat="1" applyFont="1" applyFill="1" applyBorder="1"/>
    <xf numFmtId="0" fontId="1" fillId="17" borderId="5" xfId="0" applyFont="1" applyFill="1" applyBorder="1"/>
    <xf numFmtId="164" fontId="1" fillId="17" borderId="7" xfId="0" applyNumberFormat="1" applyFont="1" applyFill="1" applyBorder="1" applyAlignment="1">
      <alignment shrinkToFit="1"/>
    </xf>
    <xf numFmtId="14" fontId="1" fillId="17" borderId="8" xfId="0" applyNumberFormat="1" applyFont="1" applyFill="1" applyBorder="1"/>
    <xf numFmtId="0" fontId="1" fillId="17" borderId="9" xfId="0" applyFont="1" applyFill="1" applyBorder="1"/>
    <xf numFmtId="164" fontId="1" fillId="17" borderId="11" xfId="0" applyNumberFormat="1" applyFont="1" applyFill="1" applyBorder="1" applyAlignment="1">
      <alignment shrinkToFit="1"/>
    </xf>
    <xf numFmtId="14" fontId="1" fillId="17" borderId="12" xfId="0" applyNumberFormat="1" applyFont="1" applyFill="1" applyBorder="1"/>
    <xf numFmtId="0" fontId="1" fillId="17" borderId="13" xfId="0" applyFont="1" applyFill="1" applyBorder="1"/>
    <xf numFmtId="0" fontId="18" fillId="2" borderId="50" xfId="0" applyFont="1" applyFill="1" applyBorder="1" applyAlignment="1">
      <alignment horizontal="center" vertical="center"/>
    </xf>
    <xf numFmtId="164" fontId="18" fillId="2" borderId="3" xfId="0" applyNumberFormat="1" applyFont="1" applyFill="1" applyBorder="1" applyAlignment="1">
      <alignment horizontal="center" vertical="center" shrinkToFit="1"/>
    </xf>
    <xf numFmtId="14" fontId="18" fillId="2" borderId="4" xfId="0" applyNumberFormat="1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6" borderId="2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1" fillId="6" borderId="34" xfId="0" applyFont="1" applyFill="1" applyBorder="1" applyAlignment="1">
      <alignment horizontal="center"/>
    </xf>
    <xf numFmtId="0" fontId="1" fillId="6" borderId="60" xfId="0" applyFont="1" applyFill="1" applyBorder="1" applyAlignment="1">
      <alignment horizontal="center"/>
    </xf>
    <xf numFmtId="0" fontId="1" fillId="6" borderId="52" xfId="0" applyFont="1" applyFill="1" applyBorder="1" applyAlignment="1">
      <alignment horizontal="center"/>
    </xf>
    <xf numFmtId="0" fontId="1" fillId="6" borderId="38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1" fillId="6" borderId="24" xfId="0" applyFont="1" applyFill="1" applyBorder="1" applyAlignment="1">
      <alignment horizontal="center"/>
    </xf>
    <xf numFmtId="0" fontId="1" fillId="6" borderId="25" xfId="0" applyFont="1" applyFill="1" applyBorder="1" applyAlignment="1">
      <alignment horizontal="center"/>
    </xf>
    <xf numFmtId="0" fontId="1" fillId="6" borderId="53" xfId="0" applyFont="1" applyFill="1" applyBorder="1" applyAlignment="1">
      <alignment horizontal="center"/>
    </xf>
    <xf numFmtId="0" fontId="1" fillId="6" borderId="13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1" fillId="6" borderId="15" xfId="0" applyFont="1" applyFill="1" applyBorder="1" applyAlignment="1">
      <alignment horizontal="center"/>
    </xf>
    <xf numFmtId="0" fontId="1" fillId="6" borderId="42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1" fillId="6" borderId="19" xfId="0" applyFont="1" applyFill="1" applyBorder="1" applyAlignment="1">
      <alignment horizontal="center"/>
    </xf>
    <xf numFmtId="0" fontId="1" fillId="11" borderId="2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38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23" xfId="0" applyFont="1" applyFill="1" applyBorder="1" applyAlignment="1">
      <alignment horizontal="center"/>
    </xf>
    <xf numFmtId="0" fontId="1" fillId="18" borderId="16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/>
    </xf>
    <xf numFmtId="14" fontId="1" fillId="0" borderId="21" xfId="0" applyNumberFormat="1" applyFont="1" applyBorder="1" applyAlignment="1">
      <alignment horizontal="center"/>
    </xf>
    <xf numFmtId="167" fontId="1" fillId="0" borderId="38" xfId="0" applyNumberFormat="1" applyFont="1" applyBorder="1" applyAlignment="1">
      <alignment horizontal="center"/>
    </xf>
    <xf numFmtId="14" fontId="1" fillId="11" borderId="19" xfId="0" applyNumberFormat="1" applyFont="1" applyFill="1" applyBorder="1" applyAlignment="1">
      <alignment horizontal="center"/>
    </xf>
    <xf numFmtId="0" fontId="1" fillId="11" borderId="15" xfId="0" applyFont="1" applyFill="1" applyBorder="1" applyAlignment="1">
      <alignment horizontal="center"/>
    </xf>
    <xf numFmtId="167" fontId="1" fillId="11" borderId="20" xfId="0" applyNumberFormat="1" applyFont="1" applyFill="1" applyBorder="1" applyAlignment="1">
      <alignment horizontal="center"/>
    </xf>
    <xf numFmtId="14" fontId="1" fillId="2" borderId="19" xfId="0" applyNumberFormat="1" applyFont="1" applyFill="1" applyBorder="1" applyAlignment="1">
      <alignment horizontal="center"/>
    </xf>
    <xf numFmtId="167" fontId="1" fillId="2" borderId="20" xfId="0" applyNumberFormat="1" applyFont="1" applyFill="1" applyBorder="1" applyAlignment="1">
      <alignment horizontal="center"/>
    </xf>
    <xf numFmtId="14" fontId="1" fillId="2" borderId="21" xfId="0" applyNumberFormat="1" applyFont="1" applyFill="1" applyBorder="1" applyAlignment="1">
      <alignment horizontal="center"/>
    </xf>
    <xf numFmtId="167" fontId="1" fillId="2" borderId="38" xfId="0" applyNumberFormat="1" applyFont="1" applyFill="1" applyBorder="1" applyAlignment="1">
      <alignment horizontal="center"/>
    </xf>
    <xf numFmtId="167" fontId="1" fillId="2" borderId="38" xfId="0" applyNumberFormat="1" applyFont="1" applyFill="1" applyBorder="1" applyAlignment="1">
      <alignment horizontal="center" shrinkToFit="1"/>
    </xf>
    <xf numFmtId="14" fontId="1" fillId="15" borderId="19" xfId="0" applyNumberFormat="1" applyFont="1" applyFill="1" applyBorder="1" applyAlignment="1">
      <alignment horizontal="center"/>
    </xf>
    <xf numFmtId="0" fontId="1" fillId="15" borderId="15" xfId="0" applyFont="1" applyFill="1" applyBorder="1" applyAlignment="1">
      <alignment horizontal="center"/>
    </xf>
    <xf numFmtId="167" fontId="1" fillId="15" borderId="20" xfId="0" applyNumberFormat="1" applyFont="1" applyFill="1" applyBorder="1" applyAlignment="1">
      <alignment horizontal="center"/>
    </xf>
    <xf numFmtId="14" fontId="1" fillId="15" borderId="21" xfId="0" applyNumberFormat="1" applyFont="1" applyFill="1" applyBorder="1" applyAlignment="1">
      <alignment horizontal="center"/>
    </xf>
    <xf numFmtId="167" fontId="1" fillId="15" borderId="38" xfId="0" applyNumberFormat="1" applyFont="1" applyFill="1" applyBorder="1" applyAlignment="1">
      <alignment horizontal="center"/>
    </xf>
    <xf numFmtId="14" fontId="1" fillId="10" borderId="21" xfId="0" applyNumberFormat="1" applyFont="1" applyFill="1" applyBorder="1" applyAlignment="1">
      <alignment horizontal="center"/>
    </xf>
    <xf numFmtId="167" fontId="1" fillId="10" borderId="38" xfId="0" applyNumberFormat="1" applyFont="1" applyFill="1" applyBorder="1" applyAlignment="1">
      <alignment horizontal="center"/>
    </xf>
    <xf numFmtId="14" fontId="1" fillId="2" borderId="41" xfId="0" applyNumberFormat="1" applyFont="1" applyFill="1" applyBorder="1" applyAlignment="1">
      <alignment horizontal="center"/>
    </xf>
    <xf numFmtId="167" fontId="1" fillId="2" borderId="43" xfId="0" applyNumberFormat="1" applyFont="1" applyFill="1" applyBorder="1" applyAlignment="1">
      <alignment horizontal="center"/>
    </xf>
    <xf numFmtId="14" fontId="1" fillId="0" borderId="41" xfId="0" applyNumberFormat="1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167" fontId="1" fillId="0" borderId="43" xfId="0" applyNumberFormat="1" applyFont="1" applyBorder="1" applyAlignment="1">
      <alignment horizontal="center"/>
    </xf>
    <xf numFmtId="167" fontId="1" fillId="2" borderId="20" xfId="0" applyNumberFormat="1" applyFont="1" applyFill="1" applyBorder="1" applyAlignment="1">
      <alignment horizontal="center" shrinkToFit="1"/>
    </xf>
    <xf numFmtId="167" fontId="1" fillId="10" borderId="38" xfId="0" applyNumberFormat="1" applyFont="1" applyFill="1" applyBorder="1" applyAlignment="1">
      <alignment horizontal="center" shrinkToFit="1"/>
    </xf>
    <xf numFmtId="167" fontId="1" fillId="15" borderId="20" xfId="0" applyNumberFormat="1" applyFont="1" applyFill="1" applyBorder="1" applyAlignment="1">
      <alignment horizontal="center" shrinkToFit="1"/>
    </xf>
    <xf numFmtId="167" fontId="1" fillId="15" borderId="38" xfId="0" applyNumberFormat="1" applyFont="1" applyFill="1" applyBorder="1" applyAlignment="1">
      <alignment horizontal="center" shrinkToFit="1"/>
    </xf>
    <xf numFmtId="0" fontId="1" fillId="0" borderId="9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71" xfId="0" applyFont="1" applyBorder="1" applyAlignment="1">
      <alignment horizontal="center"/>
    </xf>
    <xf numFmtId="0" fontId="1" fillId="7" borderId="15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67" fontId="1" fillId="2" borderId="0" xfId="0" applyNumberFormat="1" applyFont="1" applyFill="1" applyBorder="1" applyAlignment="1">
      <alignment horizontal="center" shrinkToFit="1"/>
    </xf>
    <xf numFmtId="167" fontId="1" fillId="2" borderId="0" xfId="0" applyNumberFormat="1" applyFont="1" applyFill="1" applyBorder="1" applyAlignment="1">
      <alignment horizontal="center"/>
    </xf>
    <xf numFmtId="0" fontId="1" fillId="0" borderId="73" xfId="0" applyFont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14" fontId="1" fillId="11" borderId="19" xfId="0" applyNumberFormat="1" applyFont="1" applyFill="1" applyBorder="1" applyAlignment="1">
      <alignment horizontal="center" shrinkToFit="1"/>
    </xf>
    <xf numFmtId="0" fontId="1" fillId="11" borderId="15" xfId="0" applyFont="1" applyFill="1" applyBorder="1" applyAlignment="1">
      <alignment horizontal="center" shrinkToFit="1"/>
    </xf>
    <xf numFmtId="167" fontId="1" fillId="11" borderId="20" xfId="0" applyNumberFormat="1" applyFont="1" applyFill="1" applyBorder="1" applyAlignment="1">
      <alignment horizontal="center" shrinkToFit="1"/>
    </xf>
    <xf numFmtId="14" fontId="1" fillId="2" borderId="19" xfId="0" applyNumberFormat="1" applyFont="1" applyFill="1" applyBorder="1" applyAlignment="1">
      <alignment horizontal="center" shrinkToFit="1"/>
    </xf>
    <xf numFmtId="0" fontId="1" fillId="2" borderId="15" xfId="0" applyFont="1" applyFill="1" applyBorder="1" applyAlignment="1">
      <alignment horizontal="center" shrinkToFit="1"/>
    </xf>
    <xf numFmtId="14" fontId="1" fillId="0" borderId="21" xfId="0" applyNumberFormat="1" applyFont="1" applyBorder="1" applyAlignment="1">
      <alignment horizontal="center" shrinkToFit="1"/>
    </xf>
    <xf numFmtId="0" fontId="1" fillId="0" borderId="1" xfId="0" applyFont="1" applyBorder="1" applyAlignment="1">
      <alignment horizontal="center" shrinkToFit="1"/>
    </xf>
    <xf numFmtId="167" fontId="1" fillId="0" borderId="38" xfId="0" applyNumberFormat="1" applyFont="1" applyBorder="1" applyAlignment="1">
      <alignment horizontal="center" shrinkToFit="1"/>
    </xf>
    <xf numFmtId="14" fontId="1" fillId="2" borderId="21" xfId="0" applyNumberFormat="1" applyFont="1" applyFill="1" applyBorder="1" applyAlignment="1">
      <alignment horizontal="center" shrinkToFit="1"/>
    </xf>
    <xf numFmtId="0" fontId="1" fillId="2" borderId="1" xfId="0" applyFont="1" applyFill="1" applyBorder="1" applyAlignment="1">
      <alignment horizontal="center" shrinkToFit="1"/>
    </xf>
    <xf numFmtId="14" fontId="1" fillId="0" borderId="41" xfId="0" applyNumberFormat="1" applyFont="1" applyBorder="1" applyAlignment="1">
      <alignment horizontal="center" shrinkToFit="1"/>
    </xf>
    <xf numFmtId="0" fontId="1" fillId="0" borderId="42" xfId="0" applyFont="1" applyBorder="1" applyAlignment="1">
      <alignment horizontal="center" shrinkToFit="1"/>
    </xf>
    <xf numFmtId="167" fontId="1" fillId="0" borderId="43" xfId="0" applyNumberFormat="1" applyFont="1" applyBorder="1" applyAlignment="1">
      <alignment horizontal="center" shrinkToFit="1"/>
    </xf>
    <xf numFmtId="14" fontId="1" fillId="15" borderId="21" xfId="0" applyNumberFormat="1" applyFont="1" applyFill="1" applyBorder="1" applyAlignment="1">
      <alignment horizontal="center" shrinkToFit="1"/>
    </xf>
    <xf numFmtId="0" fontId="1" fillId="15" borderId="1" xfId="0" applyFont="1" applyFill="1" applyBorder="1" applyAlignment="1">
      <alignment horizontal="center" shrinkToFit="1"/>
    </xf>
    <xf numFmtId="14" fontId="1" fillId="2" borderId="41" xfId="0" applyNumberFormat="1" applyFont="1" applyFill="1" applyBorder="1" applyAlignment="1">
      <alignment horizontal="center" shrinkToFit="1"/>
    </xf>
    <xf numFmtId="0" fontId="1" fillId="2" borderId="42" xfId="0" applyFont="1" applyFill="1" applyBorder="1" applyAlignment="1">
      <alignment horizontal="center" shrinkToFit="1"/>
    </xf>
    <xf numFmtId="167" fontId="1" fillId="2" borderId="43" xfId="0" applyNumberFormat="1" applyFont="1" applyFill="1" applyBorder="1" applyAlignment="1">
      <alignment horizontal="center" shrinkToFit="1"/>
    </xf>
    <xf numFmtId="14" fontId="1" fillId="10" borderId="21" xfId="0" applyNumberFormat="1" applyFont="1" applyFill="1" applyBorder="1" applyAlignment="1">
      <alignment horizontal="center" shrinkToFit="1"/>
    </xf>
    <xf numFmtId="0" fontId="1" fillId="10" borderId="1" xfId="0" applyFont="1" applyFill="1" applyBorder="1" applyAlignment="1">
      <alignment horizontal="center" shrinkToFit="1"/>
    </xf>
    <xf numFmtId="0" fontId="1" fillId="0" borderId="73" xfId="0" applyFont="1" applyBorder="1" applyAlignment="1">
      <alignment horizontal="center" shrinkToFit="1"/>
    </xf>
    <xf numFmtId="0" fontId="1" fillId="0" borderId="71" xfId="0" applyFont="1" applyBorder="1" applyAlignment="1">
      <alignment horizontal="center" shrinkToFit="1"/>
    </xf>
    <xf numFmtId="0" fontId="1" fillId="0" borderId="26" xfId="0" applyFont="1" applyBorder="1" applyAlignment="1">
      <alignment horizontal="center" shrinkToFit="1"/>
    </xf>
    <xf numFmtId="0" fontId="0" fillId="2" borderId="0" xfId="0" applyFill="1" applyAlignment="1">
      <alignment shrinkToFit="1"/>
    </xf>
    <xf numFmtId="14" fontId="1" fillId="6" borderId="19" xfId="0" applyNumberFormat="1" applyFont="1" applyFill="1" applyBorder="1" applyAlignment="1">
      <alignment horizontal="center"/>
    </xf>
    <xf numFmtId="167" fontId="1" fillId="6" borderId="20" xfId="0" applyNumberFormat="1" applyFont="1" applyFill="1" applyBorder="1" applyAlignment="1">
      <alignment horizontal="center" shrinkToFit="1"/>
    </xf>
    <xf numFmtId="14" fontId="1" fillId="6" borderId="21" xfId="0" applyNumberFormat="1" applyFont="1" applyFill="1" applyBorder="1" applyAlignment="1">
      <alignment horizontal="center"/>
    </xf>
    <xf numFmtId="167" fontId="1" fillId="6" borderId="38" xfId="0" applyNumberFormat="1" applyFont="1" applyFill="1" applyBorder="1" applyAlignment="1">
      <alignment horizontal="center" shrinkToFit="1"/>
    </xf>
    <xf numFmtId="14" fontId="1" fillId="6" borderId="19" xfId="0" applyNumberFormat="1" applyFont="1" applyFill="1" applyBorder="1" applyAlignment="1">
      <alignment horizontal="center" shrinkToFit="1"/>
    </xf>
    <xf numFmtId="0" fontId="1" fillId="6" borderId="15" xfId="0" applyFont="1" applyFill="1" applyBorder="1" applyAlignment="1">
      <alignment horizontal="center" shrinkToFit="1"/>
    </xf>
    <xf numFmtId="14" fontId="1" fillId="6" borderId="21" xfId="0" applyNumberFormat="1" applyFont="1" applyFill="1" applyBorder="1" applyAlignment="1">
      <alignment horizontal="center" shrinkToFit="1"/>
    </xf>
    <xf numFmtId="0" fontId="1" fillId="6" borderId="1" xfId="0" applyFont="1" applyFill="1" applyBorder="1" applyAlignment="1">
      <alignment horizontal="center" shrinkToFit="1"/>
    </xf>
    <xf numFmtId="14" fontId="1" fillId="10" borderId="19" xfId="0" applyNumberFormat="1" applyFont="1" applyFill="1" applyBorder="1" applyAlignment="1">
      <alignment horizontal="center" shrinkToFit="1"/>
    </xf>
    <xf numFmtId="0" fontId="1" fillId="10" borderId="15" xfId="0" applyFont="1" applyFill="1" applyBorder="1" applyAlignment="1">
      <alignment horizontal="center" shrinkToFit="1"/>
    </xf>
    <xf numFmtId="167" fontId="1" fillId="10" borderId="20" xfId="0" applyNumberFormat="1" applyFont="1" applyFill="1" applyBorder="1" applyAlignment="1">
      <alignment horizontal="center" shrinkToFit="1"/>
    </xf>
    <xf numFmtId="0" fontId="30" fillId="22" borderId="75" xfId="0" applyFont="1" applyFill="1" applyBorder="1" applyAlignment="1">
      <alignment horizontal="center" vertical="center" wrapText="1" readingOrder="2"/>
    </xf>
    <xf numFmtId="0" fontId="26" fillId="23" borderId="75" xfId="0" applyFont="1" applyFill="1" applyBorder="1" applyAlignment="1">
      <alignment horizontal="center" vertical="center" wrapText="1" readingOrder="2"/>
    </xf>
    <xf numFmtId="0" fontId="28" fillId="0" borderId="75" xfId="0" applyFont="1" applyBorder="1" applyAlignment="1">
      <alignment horizontal="center" vertical="center" wrapText="1" readingOrder="2"/>
    </xf>
    <xf numFmtId="0" fontId="30" fillId="24" borderId="75" xfId="0" applyFont="1" applyFill="1" applyBorder="1" applyAlignment="1">
      <alignment horizontal="center" vertical="center" wrapText="1" readingOrder="2"/>
    </xf>
    <xf numFmtId="0" fontId="30" fillId="0" borderId="75" xfId="0" applyFont="1" applyBorder="1" applyAlignment="1">
      <alignment horizontal="center" vertical="center" wrapText="1" readingOrder="2"/>
    </xf>
    <xf numFmtId="0" fontId="28" fillId="9" borderId="75" xfId="0" applyFont="1" applyFill="1" applyBorder="1" applyAlignment="1">
      <alignment horizontal="center" vertical="center" wrapText="1" readingOrder="2"/>
    </xf>
    <xf numFmtId="0" fontId="27" fillId="0" borderId="75" xfId="0" applyFont="1" applyBorder="1" applyAlignment="1">
      <alignment horizontal="center" vertical="center" wrapText="1" readingOrder="2"/>
    </xf>
    <xf numFmtId="0" fontId="27" fillId="0" borderId="75" xfId="0" applyFont="1" applyBorder="1" applyAlignment="1">
      <alignment horizontal="right" vertical="center" wrapText="1" readingOrder="2"/>
    </xf>
    <xf numFmtId="0" fontId="27" fillId="24" borderId="75" xfId="0" applyFont="1" applyFill="1" applyBorder="1" applyAlignment="1">
      <alignment horizontal="center" vertical="center" wrapText="1" readingOrder="2"/>
    </xf>
    <xf numFmtId="0" fontId="27" fillId="9" borderId="75" xfId="0" applyFont="1" applyFill="1" applyBorder="1" applyAlignment="1">
      <alignment horizontal="center" vertical="center" wrapText="1" readingOrder="2"/>
    </xf>
    <xf numFmtId="0" fontId="27" fillId="25" borderId="76" xfId="0" applyFont="1" applyFill="1" applyBorder="1" applyAlignment="1">
      <alignment horizontal="center" vertical="center" wrapText="1" readingOrder="2"/>
    </xf>
    <xf numFmtId="0" fontId="30" fillId="11" borderId="75" xfId="0" applyFont="1" applyFill="1" applyBorder="1" applyAlignment="1">
      <alignment horizontal="center" vertical="center" wrapText="1" readingOrder="2"/>
    </xf>
    <xf numFmtId="0" fontId="32" fillId="11" borderId="83" xfId="0" applyFont="1" applyFill="1" applyBorder="1" applyAlignment="1">
      <alignment horizontal="center" vertical="center" wrapText="1" readingOrder="2"/>
    </xf>
    <xf numFmtId="0" fontId="30" fillId="11" borderId="84" xfId="0" applyFont="1" applyFill="1" applyBorder="1" applyAlignment="1">
      <alignment horizontal="center" vertical="center" wrapText="1" readingOrder="2"/>
    </xf>
    <xf numFmtId="0" fontId="29" fillId="22" borderId="83" xfId="0" applyFont="1" applyFill="1" applyBorder="1" applyAlignment="1">
      <alignment horizontal="center" vertical="center" wrapText="1" readingOrder="2"/>
    </xf>
    <xf numFmtId="0" fontId="30" fillId="22" borderId="84" xfId="0" applyFont="1" applyFill="1" applyBorder="1" applyAlignment="1">
      <alignment horizontal="center" vertical="center" wrapText="1" readingOrder="2"/>
    </xf>
    <xf numFmtId="0" fontId="31" fillId="23" borderId="83" xfId="0" applyFont="1" applyFill="1" applyBorder="1" applyAlignment="1">
      <alignment horizontal="center" vertical="center" wrapText="1" readingOrder="2"/>
    </xf>
    <xf numFmtId="0" fontId="31" fillId="23" borderId="84" xfId="0" applyFont="1" applyFill="1" applyBorder="1" applyAlignment="1">
      <alignment horizontal="center" vertical="center" wrapText="1" readingOrder="2"/>
    </xf>
    <xf numFmtId="0" fontId="28" fillId="0" borderId="83" xfId="0" applyFont="1" applyBorder="1" applyAlignment="1">
      <alignment horizontal="center" vertical="center" wrapText="1" readingOrder="2"/>
    </xf>
    <xf numFmtId="0" fontId="28" fillId="0" borderId="84" xfId="0" applyFont="1" applyBorder="1" applyAlignment="1">
      <alignment horizontal="center" vertical="center" wrapText="1" readingOrder="2"/>
    </xf>
    <xf numFmtId="0" fontId="27" fillId="24" borderId="83" xfId="0" applyFont="1" applyFill="1" applyBorder="1" applyAlignment="1">
      <alignment horizontal="center" vertical="center" wrapText="1" readingOrder="2"/>
    </xf>
    <xf numFmtId="0" fontId="30" fillId="24" borderId="84" xfId="0" applyFont="1" applyFill="1" applyBorder="1" applyAlignment="1">
      <alignment horizontal="center" vertical="center" wrapText="1" readingOrder="2"/>
    </xf>
    <xf numFmtId="0" fontId="27" fillId="0" borderId="83" xfId="0" applyFont="1" applyBorder="1" applyAlignment="1">
      <alignment horizontal="center" vertical="center" wrapText="1" readingOrder="2"/>
    </xf>
    <xf numFmtId="0" fontId="30" fillId="0" borderId="84" xfId="0" applyFont="1" applyBorder="1" applyAlignment="1">
      <alignment horizontal="center" vertical="center" wrapText="1" readingOrder="2"/>
    </xf>
    <xf numFmtId="0" fontId="28" fillId="9" borderId="83" xfId="0" applyFont="1" applyFill="1" applyBorder="1" applyAlignment="1">
      <alignment horizontal="center" vertical="center" wrapText="1" readingOrder="2"/>
    </xf>
    <xf numFmtId="0" fontId="28" fillId="9" borderId="84" xfId="0" applyFont="1" applyFill="1" applyBorder="1" applyAlignment="1">
      <alignment horizontal="center" vertical="center" wrapText="1" readingOrder="2"/>
    </xf>
    <xf numFmtId="0" fontId="27" fillId="0" borderId="84" xfId="0" applyFont="1" applyBorder="1" applyAlignment="1">
      <alignment horizontal="center" vertical="center" wrapText="1" readingOrder="2"/>
    </xf>
    <xf numFmtId="0" fontId="27" fillId="24" borderId="84" xfId="0" applyFont="1" applyFill="1" applyBorder="1" applyAlignment="1">
      <alignment horizontal="center" vertical="center" wrapText="1" readingOrder="2"/>
    </xf>
    <xf numFmtId="0" fontId="31" fillId="9" borderId="83" xfId="0" applyFont="1" applyFill="1" applyBorder="1" applyAlignment="1">
      <alignment horizontal="center" vertical="center" wrapText="1" readingOrder="2"/>
    </xf>
    <xf numFmtId="0" fontId="27" fillId="9" borderId="84" xfId="0" applyFont="1" applyFill="1" applyBorder="1" applyAlignment="1">
      <alignment horizontal="center" vertical="center" wrapText="1" readingOrder="2"/>
    </xf>
    <xf numFmtId="0" fontId="27" fillId="9" borderId="83" xfId="0" applyFont="1" applyFill="1" applyBorder="1" applyAlignment="1">
      <alignment horizontal="center" vertical="center" wrapText="1" readingOrder="2"/>
    </xf>
    <xf numFmtId="0" fontId="27" fillId="9" borderId="85" xfId="0" applyFont="1" applyFill="1" applyBorder="1" applyAlignment="1">
      <alignment horizontal="center" vertical="center" wrapText="1" readingOrder="2"/>
    </xf>
    <xf numFmtId="0" fontId="27" fillId="25" borderId="86" xfId="0" applyFont="1" applyFill="1" applyBorder="1" applyAlignment="1">
      <alignment horizontal="center" vertical="center" wrapText="1" readingOrder="2"/>
    </xf>
    <xf numFmtId="0" fontId="27" fillId="25" borderId="85" xfId="0" applyFont="1" applyFill="1" applyBorder="1" applyAlignment="1">
      <alignment horizontal="center" vertical="center" wrapText="1" readingOrder="2"/>
    </xf>
    <xf numFmtId="0" fontId="33" fillId="9" borderId="83" xfId="0" applyFont="1" applyFill="1" applyBorder="1" applyAlignment="1">
      <alignment horizontal="center" vertical="center" wrapText="1" readingOrder="2"/>
    </xf>
    <xf numFmtId="0" fontId="27" fillId="2" borderId="78" xfId="0" applyFont="1" applyFill="1" applyBorder="1" applyAlignment="1">
      <alignment horizontal="center" vertical="center" wrapText="1" readingOrder="2"/>
    </xf>
    <xf numFmtId="0" fontId="27" fillId="2" borderId="79" xfId="0" applyFont="1" applyFill="1" applyBorder="1" applyAlignment="1">
      <alignment horizontal="center" vertical="center" wrapText="1" readingOrder="2"/>
    </xf>
    <xf numFmtId="0" fontId="27" fillId="2" borderId="80" xfId="0" applyFont="1" applyFill="1" applyBorder="1" applyAlignment="1">
      <alignment horizontal="center" vertical="center" wrapText="1" readingOrder="2"/>
    </xf>
    <xf numFmtId="0" fontId="24" fillId="6" borderId="0" xfId="0" applyFont="1" applyFill="1"/>
    <xf numFmtId="0" fontId="0" fillId="6" borderId="29" xfId="0" applyFill="1" applyBorder="1" applyAlignment="1">
      <alignment horizontal="center"/>
    </xf>
    <xf numFmtId="0" fontId="1" fillId="6" borderId="37" xfId="0" applyFont="1" applyFill="1" applyBorder="1" applyAlignment="1">
      <alignment horizontal="center" vertical="center" textRotation="90"/>
    </xf>
    <xf numFmtId="0" fontId="1" fillId="6" borderId="46" xfId="0" applyFont="1" applyFill="1" applyBorder="1" applyAlignment="1">
      <alignment horizontal="center"/>
    </xf>
    <xf numFmtId="0" fontId="1" fillId="11" borderId="21" xfId="0" applyFont="1" applyFill="1" applyBorder="1" applyAlignment="1">
      <alignment horizontal="center" vertical="center"/>
    </xf>
    <xf numFmtId="0" fontId="1" fillId="6" borderId="41" xfId="0" applyFont="1" applyFill="1" applyBorder="1" applyAlignment="1">
      <alignment horizontal="center"/>
    </xf>
    <xf numFmtId="0" fontId="1" fillId="26" borderId="1" xfId="0" applyFont="1" applyFill="1" applyBorder="1" applyAlignment="1">
      <alignment vertical="center"/>
    </xf>
    <xf numFmtId="0" fontId="1" fillId="26" borderId="21" xfId="0" applyFont="1" applyFill="1" applyBorder="1" applyAlignment="1">
      <alignment vertical="center"/>
    </xf>
    <xf numFmtId="0" fontId="1" fillId="11" borderId="18" xfId="0" applyFont="1" applyFill="1" applyBorder="1" applyAlignment="1">
      <alignment vertical="center"/>
    </xf>
    <xf numFmtId="0" fontId="1" fillId="11" borderId="50" xfId="0" applyFont="1" applyFill="1" applyBorder="1" applyAlignment="1">
      <alignment horizontal="center" vertical="center"/>
    </xf>
    <xf numFmtId="0" fontId="1" fillId="26" borderId="50" xfId="0" applyFont="1" applyFill="1" applyBorder="1" applyAlignment="1">
      <alignment horizontal="center" vertical="center"/>
    </xf>
    <xf numFmtId="0" fontId="1" fillId="11" borderId="18" xfId="0" applyFont="1" applyFill="1" applyBorder="1" applyAlignment="1">
      <alignment horizontal="center" vertical="center"/>
    </xf>
    <xf numFmtId="0" fontId="1" fillId="26" borderId="18" xfId="0" applyFont="1" applyFill="1" applyBorder="1" applyAlignment="1">
      <alignment horizontal="center" vertical="center"/>
    </xf>
    <xf numFmtId="0" fontId="1" fillId="6" borderId="87" xfId="0" applyFont="1" applyFill="1" applyBorder="1" applyAlignment="1">
      <alignment horizontal="center" vertical="center" textRotation="90"/>
    </xf>
    <xf numFmtId="0" fontId="1" fillId="26" borderId="8" xfId="0" applyFont="1" applyFill="1" applyBorder="1" applyAlignment="1">
      <alignment horizontal="center" vertical="center"/>
    </xf>
    <xf numFmtId="0" fontId="1" fillId="6" borderId="21" xfId="0" applyFont="1" applyFill="1" applyBorder="1" applyAlignment="1">
      <alignment horizontal="center" vertical="center"/>
    </xf>
    <xf numFmtId="0" fontId="1" fillId="11" borderId="21" xfId="0" applyFont="1" applyFill="1" applyBorder="1" applyAlignment="1">
      <alignment vertical="center"/>
    </xf>
    <xf numFmtId="0" fontId="1" fillId="26" borderId="11" xfId="0" applyFont="1" applyFill="1" applyBorder="1" applyAlignment="1">
      <alignment vertical="center"/>
    </xf>
    <xf numFmtId="0" fontId="1" fillId="26" borderId="12" xfId="0" applyFont="1" applyFill="1" applyBorder="1" applyAlignment="1">
      <alignment vertical="center"/>
    </xf>
    <xf numFmtId="0" fontId="1" fillId="26" borderId="18" xfId="0" applyFont="1" applyFill="1" applyBorder="1" applyAlignment="1">
      <alignment vertical="center"/>
    </xf>
    <xf numFmtId="0" fontId="1" fillId="26" borderId="51" xfId="0" applyFont="1" applyFill="1" applyBorder="1" applyAlignment="1">
      <alignment vertical="center"/>
    </xf>
    <xf numFmtId="0" fontId="1" fillId="26" borderId="51" xfId="0" applyFont="1" applyFill="1" applyBorder="1" applyAlignment="1">
      <alignment horizontal="center" vertical="center"/>
    </xf>
    <xf numFmtId="0" fontId="1" fillId="26" borderId="54" xfId="0" applyFont="1" applyFill="1" applyBorder="1" applyAlignment="1">
      <alignment vertical="center"/>
    </xf>
    <xf numFmtId="0" fontId="1" fillId="6" borderId="18" xfId="0" applyFont="1" applyFill="1" applyBorder="1" applyAlignment="1">
      <alignment horizontal="center" vertical="center" textRotation="90"/>
    </xf>
    <xf numFmtId="0" fontId="1" fillId="26" borderId="21" xfId="0" applyFont="1" applyFill="1" applyBorder="1" applyAlignment="1">
      <alignment horizontal="center" vertical="center"/>
    </xf>
    <xf numFmtId="0" fontId="1" fillId="26" borderId="1" xfId="0" applyFont="1" applyFill="1" applyBorder="1" applyAlignment="1">
      <alignment horizontal="center" vertical="center"/>
    </xf>
    <xf numFmtId="0" fontId="1" fillId="11" borderId="54" xfId="0" applyFont="1" applyFill="1" applyBorder="1" applyAlignment="1">
      <alignment horizontal="center" vertical="center"/>
    </xf>
    <xf numFmtId="0" fontId="1" fillId="6" borderId="0" xfId="0" applyFont="1" applyFill="1" applyBorder="1" applyAlignment="1">
      <alignment horizontal="center" vertical="center"/>
    </xf>
    <xf numFmtId="0" fontId="1" fillId="26" borderId="2" xfId="0" applyFont="1" applyFill="1" applyBorder="1" applyAlignment="1">
      <alignment horizontal="center" vertical="center"/>
    </xf>
    <xf numFmtId="0" fontId="17" fillId="6" borderId="24" xfId="0" applyFont="1" applyFill="1" applyBorder="1" applyAlignment="1">
      <alignment vertical="center"/>
    </xf>
    <xf numFmtId="0" fontId="1" fillId="6" borderId="2" xfId="0" applyFont="1" applyFill="1" applyBorder="1" applyAlignment="1">
      <alignment horizontal="center"/>
    </xf>
    <xf numFmtId="0" fontId="18" fillId="6" borderId="18" xfId="0" applyFont="1" applyFill="1" applyBorder="1" applyAlignment="1">
      <alignment horizontal="center"/>
    </xf>
    <xf numFmtId="0" fontId="1" fillId="6" borderId="17" xfId="0" applyFont="1" applyFill="1" applyBorder="1" applyAlignment="1">
      <alignment horizontal="center"/>
    </xf>
    <xf numFmtId="0" fontId="1" fillId="6" borderId="88" xfId="0" applyFont="1" applyFill="1" applyBorder="1" applyAlignment="1">
      <alignment horizontal="center"/>
    </xf>
    <xf numFmtId="0" fontId="1" fillId="6" borderId="39" xfId="0" applyFont="1" applyFill="1" applyBorder="1" applyAlignment="1">
      <alignment horizontal="center"/>
    </xf>
    <xf numFmtId="0" fontId="1" fillId="6" borderId="74" xfId="0" applyFont="1" applyFill="1" applyBorder="1" applyAlignment="1">
      <alignment horizontal="center"/>
    </xf>
    <xf numFmtId="0" fontId="1" fillId="6" borderId="4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1" fillId="6" borderId="54" xfId="0" applyFont="1" applyFill="1" applyBorder="1" applyAlignment="1">
      <alignment horizontal="center"/>
    </xf>
    <xf numFmtId="0" fontId="1" fillId="6" borderId="49" xfId="0" applyFont="1" applyFill="1" applyBorder="1" applyAlignment="1">
      <alignment horizontal="center"/>
    </xf>
    <xf numFmtId="0" fontId="1" fillId="6" borderId="22" xfId="0" applyFont="1" applyFill="1" applyBorder="1" applyAlignment="1">
      <alignment horizontal="center"/>
    </xf>
    <xf numFmtId="0" fontId="1" fillId="6" borderId="44" xfId="0" applyFont="1" applyFill="1" applyBorder="1" applyAlignment="1">
      <alignment horizontal="center"/>
    </xf>
    <xf numFmtId="0" fontId="18" fillId="6" borderId="54" xfId="0" applyFont="1" applyFill="1" applyBorder="1" applyAlignment="1">
      <alignment horizontal="center"/>
    </xf>
    <xf numFmtId="0" fontId="1" fillId="27" borderId="26" xfId="0" applyFont="1" applyFill="1" applyBorder="1" applyAlignment="1">
      <alignment horizontal="center"/>
    </xf>
    <xf numFmtId="0" fontId="3" fillId="6" borderId="17" xfId="0" applyFont="1" applyFill="1" applyBorder="1" applyAlignment="1">
      <alignment horizontal="center"/>
    </xf>
    <xf numFmtId="0" fontId="0" fillId="6" borderId="0" xfId="0" applyFill="1" applyAlignment="1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wrapText="1"/>
    </xf>
    <xf numFmtId="167" fontId="18" fillId="4" borderId="15" xfId="0" applyNumberFormat="1" applyFont="1" applyFill="1" applyBorder="1" applyAlignment="1">
      <alignment horizontal="center" shrinkToFit="1"/>
    </xf>
    <xf numFmtId="167" fontId="1" fillId="0" borderId="1" xfId="0" applyNumberFormat="1" applyFont="1" applyBorder="1" applyAlignment="1">
      <alignment shrinkToFit="1"/>
    </xf>
    <xf numFmtId="167" fontId="1" fillId="10" borderId="1" xfId="0" applyNumberFormat="1" applyFont="1" applyFill="1" applyBorder="1" applyAlignment="1">
      <alignment shrinkToFit="1"/>
    </xf>
    <xf numFmtId="167" fontId="1" fillId="4" borderId="1" xfId="0" applyNumberFormat="1" applyFont="1" applyFill="1" applyBorder="1" applyAlignment="1">
      <alignment shrinkToFit="1"/>
    </xf>
    <xf numFmtId="167" fontId="1" fillId="11" borderId="1" xfId="0" applyNumberFormat="1" applyFont="1" applyFill="1" applyBorder="1" applyAlignment="1">
      <alignment shrinkToFit="1"/>
    </xf>
    <xf numFmtId="167" fontId="1" fillId="0" borderId="42" xfId="0" applyNumberFormat="1" applyFont="1" applyBorder="1" applyAlignment="1">
      <alignment shrinkToFit="1"/>
    </xf>
    <xf numFmtId="0" fontId="1" fillId="0" borderId="18" xfId="0" applyFont="1" applyFill="1" applyBorder="1" applyAlignment="1">
      <alignment horizontal="center"/>
    </xf>
    <xf numFmtId="14" fontId="1" fillId="4" borderId="9" xfId="0" applyNumberFormat="1" applyFont="1" applyFill="1" applyBorder="1" applyAlignment="1">
      <alignment vertical="center"/>
    </xf>
    <xf numFmtId="0" fontId="1" fillId="4" borderId="2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4" fontId="1" fillId="4" borderId="38" xfId="0" applyNumberFormat="1" applyFont="1" applyFill="1" applyBorder="1" applyAlignment="1">
      <alignment vertical="center"/>
    </xf>
    <xf numFmtId="0" fontId="1" fillId="4" borderId="12" xfId="0" applyFont="1" applyFill="1" applyBorder="1" applyAlignment="1">
      <alignment horizontal="center" vertical="center"/>
    </xf>
    <xf numFmtId="14" fontId="1" fillId="4" borderId="13" xfId="0" applyNumberFormat="1" applyFont="1" applyFill="1" applyBorder="1" applyAlignment="1">
      <alignment vertical="center"/>
    </xf>
    <xf numFmtId="14" fontId="1" fillId="11" borderId="18" xfId="0" applyNumberFormat="1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167" fontId="18" fillId="17" borderId="8" xfId="0" applyNumberFormat="1" applyFont="1" applyFill="1" applyBorder="1" applyAlignment="1">
      <alignment horizontal="center" shrinkToFit="1"/>
    </xf>
    <xf numFmtId="167" fontId="1" fillId="0" borderId="8" xfId="0" applyNumberFormat="1" applyFont="1" applyBorder="1" applyAlignment="1">
      <alignment horizontal="center" shrinkToFit="1"/>
    </xf>
    <xf numFmtId="167" fontId="1" fillId="10" borderId="8" xfId="0" applyNumberFormat="1" applyFont="1" applyFill="1" applyBorder="1" applyAlignment="1">
      <alignment horizontal="center" shrinkToFit="1"/>
    </xf>
    <xf numFmtId="0" fontId="1" fillId="0" borderId="21" xfId="0" applyFont="1" applyBorder="1" applyAlignment="1">
      <alignment horizontal="center"/>
    </xf>
    <xf numFmtId="167" fontId="1" fillId="17" borderId="1" xfId="0" applyNumberFormat="1" applyFont="1" applyFill="1" applyBorder="1" applyAlignment="1">
      <alignment shrinkToFit="1"/>
    </xf>
    <xf numFmtId="0" fontId="18" fillId="0" borderId="38" xfId="0" applyFont="1" applyBorder="1" applyAlignment="1">
      <alignment horizontal="center"/>
    </xf>
    <xf numFmtId="167" fontId="1" fillId="2" borderId="1" xfId="0" applyNumberFormat="1" applyFont="1" applyFill="1" applyBorder="1" applyAlignment="1">
      <alignment shrinkToFit="1"/>
    </xf>
    <xf numFmtId="0" fontId="1" fillId="17" borderId="38" xfId="0" applyFont="1" applyFill="1" applyBorder="1" applyAlignment="1">
      <alignment horizontal="center"/>
    </xf>
    <xf numFmtId="167" fontId="18" fillId="17" borderId="1" xfId="0" applyNumberFormat="1" applyFont="1" applyFill="1" applyBorder="1" applyAlignment="1">
      <alignment shrinkToFit="1"/>
    </xf>
    <xf numFmtId="0" fontId="1" fillId="17" borderId="11" xfId="0" applyFont="1" applyFill="1" applyBorder="1" applyAlignment="1">
      <alignment horizontal="center"/>
    </xf>
    <xf numFmtId="167" fontId="1" fillId="17" borderId="12" xfId="0" applyNumberFormat="1" applyFont="1" applyFill="1" applyBorder="1" applyAlignment="1">
      <alignment shrinkToFit="1"/>
    </xf>
    <xf numFmtId="0" fontId="1" fillId="17" borderId="13" xfId="0" applyFont="1" applyFill="1" applyBorder="1" applyAlignment="1">
      <alignment horizontal="center"/>
    </xf>
    <xf numFmtId="14" fontId="1" fillId="17" borderId="9" xfId="0" applyNumberFormat="1" applyFont="1" applyFill="1" applyBorder="1" applyAlignment="1">
      <alignment vertical="center"/>
    </xf>
    <xf numFmtId="14" fontId="1" fillId="17" borderId="5" xfId="0" applyNumberFormat="1" applyFont="1" applyFill="1" applyBorder="1" applyAlignment="1">
      <alignment vertical="center"/>
    </xf>
    <xf numFmtId="167" fontId="18" fillId="4" borderId="8" xfId="0" applyNumberFormat="1" applyFont="1" applyFill="1" applyBorder="1" applyAlignment="1">
      <alignment horizontal="center" shrinkToFit="1"/>
    </xf>
    <xf numFmtId="167" fontId="1" fillId="11" borderId="15" xfId="0" applyNumberFormat="1" applyFont="1" applyFill="1" applyBorder="1" applyAlignment="1">
      <alignment horizontal="center" shrinkToFit="1"/>
    </xf>
    <xf numFmtId="167" fontId="1" fillId="11" borderId="12" xfId="0" applyNumberFormat="1" applyFont="1" applyFill="1" applyBorder="1" applyAlignment="1">
      <alignment shrinkToFit="1"/>
    </xf>
    <xf numFmtId="167" fontId="1" fillId="10" borderId="12" xfId="0" applyNumberFormat="1" applyFont="1" applyFill="1" applyBorder="1" applyAlignment="1">
      <alignment shrinkToFit="1"/>
    </xf>
    <xf numFmtId="0" fontId="18" fillId="2" borderId="25" xfId="0" applyFont="1" applyFill="1" applyBorder="1" applyAlignment="1">
      <alignment horizontal="center"/>
    </xf>
    <xf numFmtId="0" fontId="1" fillId="0" borderId="54" xfId="0" applyFont="1" applyFill="1" applyBorder="1" applyAlignment="1">
      <alignment horizontal="center"/>
    </xf>
    <xf numFmtId="14" fontId="1" fillId="4" borderId="5" xfId="0" applyNumberFormat="1" applyFont="1" applyFill="1" applyBorder="1" applyAlignment="1">
      <alignment vertical="center"/>
    </xf>
    <xf numFmtId="0" fontId="1" fillId="0" borderId="41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0" fillId="2" borderId="67" xfId="0" applyFill="1" applyBorder="1"/>
    <xf numFmtId="164" fontId="1" fillId="4" borderId="7" xfId="0" applyNumberFormat="1" applyFont="1" applyFill="1" applyBorder="1" applyAlignment="1">
      <alignment shrinkToFit="1"/>
    </xf>
    <xf numFmtId="14" fontId="1" fillId="4" borderId="9" xfId="0" applyNumberFormat="1" applyFont="1" applyFill="1" applyBorder="1"/>
    <xf numFmtId="164" fontId="1" fillId="4" borderId="21" xfId="0" applyNumberFormat="1" applyFont="1" applyFill="1" applyBorder="1" applyAlignment="1">
      <alignment shrinkToFit="1"/>
    </xf>
    <xf numFmtId="14" fontId="1" fillId="4" borderId="38" xfId="0" applyNumberFormat="1" applyFont="1" applyFill="1" applyBorder="1"/>
    <xf numFmtId="0" fontId="1" fillId="27" borderId="1" xfId="0" applyFont="1" applyFill="1" applyBorder="1" applyAlignment="1">
      <alignment horizontal="center"/>
    </xf>
    <xf numFmtId="164" fontId="1" fillId="4" borderId="11" xfId="0" applyNumberFormat="1" applyFont="1" applyFill="1" applyBorder="1" applyAlignment="1">
      <alignment shrinkToFit="1"/>
    </xf>
    <xf numFmtId="14" fontId="1" fillId="4" borderId="13" xfId="0" applyNumberFormat="1" applyFont="1" applyFill="1" applyBorder="1"/>
    <xf numFmtId="0" fontId="0" fillId="6" borderId="1" xfId="0" applyFill="1" applyBorder="1" applyAlignment="1">
      <alignment horizontal="center" vertical="center" textRotation="90"/>
    </xf>
    <xf numFmtId="14" fontId="1" fillId="4" borderId="9" xfId="0" applyNumberFormat="1" applyFont="1" applyFill="1" applyBorder="1" applyAlignment="1">
      <alignment shrinkToFit="1"/>
    </xf>
    <xf numFmtId="14" fontId="1" fillId="4" borderId="38" xfId="0" applyNumberFormat="1" applyFont="1" applyFill="1" applyBorder="1" applyAlignment="1">
      <alignment shrinkToFit="1"/>
    </xf>
    <xf numFmtId="0" fontId="1" fillId="7" borderId="0" xfId="0" applyFont="1" applyFill="1"/>
    <xf numFmtId="0" fontId="1" fillId="7" borderId="14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37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0" fontId="1" fillId="10" borderId="5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6" fillId="2" borderId="39" xfId="0" applyFont="1" applyFill="1" applyBorder="1" applyAlignment="1">
      <alignment horizontal="center"/>
    </xf>
    <xf numFmtId="0" fontId="34" fillId="7" borderId="57" xfId="0" applyFont="1" applyFill="1" applyBorder="1" applyAlignment="1">
      <alignment horizontal="center"/>
    </xf>
    <xf numFmtId="0" fontId="34" fillId="7" borderId="15" xfId="0" applyFont="1" applyFill="1" applyBorder="1" applyAlignment="1">
      <alignment horizontal="center"/>
    </xf>
    <xf numFmtId="0" fontId="34" fillId="7" borderId="59" xfId="0" applyFont="1" applyFill="1" applyBorder="1" applyAlignment="1">
      <alignment horizontal="center"/>
    </xf>
    <xf numFmtId="0" fontId="34" fillId="10" borderId="88" xfId="0" applyFont="1" applyFill="1" applyBorder="1" applyAlignment="1">
      <alignment horizontal="center"/>
    </xf>
    <xf numFmtId="0" fontId="34" fillId="10" borderId="20" xfId="0" applyFont="1" applyFill="1" applyBorder="1" applyAlignment="1">
      <alignment horizontal="center"/>
    </xf>
    <xf numFmtId="0" fontId="18" fillId="2" borderId="39" xfId="0" applyFont="1" applyFill="1" applyBorder="1" applyAlignment="1">
      <alignment horizontal="center"/>
    </xf>
    <xf numFmtId="0" fontId="1" fillId="7" borderId="19" xfId="0" applyFont="1" applyFill="1" applyBorder="1" applyAlignment="1">
      <alignment horizontal="center"/>
    </xf>
    <xf numFmtId="0" fontId="1" fillId="7" borderId="59" xfId="0" applyFont="1" applyFill="1" applyBorder="1" applyAlignment="1">
      <alignment horizontal="center"/>
    </xf>
    <xf numFmtId="0" fontId="1" fillId="10" borderId="88" xfId="0" applyFont="1" applyFill="1" applyBorder="1" applyAlignment="1">
      <alignment horizontal="center"/>
    </xf>
    <xf numFmtId="0" fontId="1" fillId="10" borderId="20" xfId="0" applyFont="1" applyFill="1" applyBorder="1" applyAlignment="1">
      <alignment horizontal="center"/>
    </xf>
    <xf numFmtId="0" fontId="6" fillId="2" borderId="40" xfId="0" applyFont="1" applyFill="1" applyBorder="1" applyAlignment="1">
      <alignment horizontal="center"/>
    </xf>
    <xf numFmtId="0" fontId="34" fillId="7" borderId="52" xfId="0" applyFont="1" applyFill="1" applyBorder="1" applyAlignment="1">
      <alignment horizontal="center"/>
    </xf>
    <xf numFmtId="0" fontId="34" fillId="7" borderId="1" xfId="0" applyFont="1" applyFill="1" applyBorder="1" applyAlignment="1">
      <alignment horizontal="center"/>
    </xf>
    <xf numFmtId="0" fontId="34" fillId="7" borderId="60" xfId="0" applyFont="1" applyFill="1" applyBorder="1" applyAlignment="1">
      <alignment horizontal="center"/>
    </xf>
    <xf numFmtId="0" fontId="34" fillId="10" borderId="21" xfId="0" applyFont="1" applyFill="1" applyBorder="1" applyAlignment="1">
      <alignment horizontal="center"/>
    </xf>
    <xf numFmtId="0" fontId="34" fillId="10" borderId="38" xfId="0" applyFont="1" applyFill="1" applyBorder="1" applyAlignment="1">
      <alignment horizontal="center"/>
    </xf>
    <xf numFmtId="0" fontId="18" fillId="2" borderId="40" xfId="0" applyFont="1" applyFill="1" applyBorder="1" applyAlignment="1">
      <alignment horizontal="center"/>
    </xf>
    <xf numFmtId="0" fontId="1" fillId="7" borderId="21" xfId="0" applyFont="1" applyFill="1" applyBorder="1" applyAlignment="1">
      <alignment horizontal="center"/>
    </xf>
    <xf numFmtId="0" fontId="1" fillId="7" borderId="60" xfId="0" applyFont="1" applyFill="1" applyBorder="1" applyAlignment="1">
      <alignment horizontal="center"/>
    </xf>
    <xf numFmtId="0" fontId="1" fillId="10" borderId="21" xfId="0" applyFont="1" applyFill="1" applyBorder="1" applyAlignment="1">
      <alignment horizontal="center"/>
    </xf>
    <xf numFmtId="0" fontId="1" fillId="11" borderId="52" xfId="0" applyFont="1" applyFill="1" applyBorder="1" applyAlignment="1">
      <alignment horizontal="center"/>
    </xf>
    <xf numFmtId="0" fontId="1" fillId="7" borderId="52" xfId="0" applyFont="1" applyFill="1" applyBorder="1" applyAlignment="1">
      <alignment horizontal="center"/>
    </xf>
    <xf numFmtId="0" fontId="18" fillId="2" borderId="49" xfId="0" applyFont="1" applyFill="1" applyBorder="1" applyAlignment="1">
      <alignment horizontal="center"/>
    </xf>
    <xf numFmtId="0" fontId="1" fillId="7" borderId="68" xfId="0" applyFont="1" applyFill="1" applyBorder="1" applyAlignment="1">
      <alignment horizontal="center"/>
    </xf>
    <xf numFmtId="0" fontId="1" fillId="7" borderId="12" xfId="0" applyFont="1" applyFill="1" applyBorder="1" applyAlignment="1">
      <alignment horizontal="center"/>
    </xf>
    <xf numFmtId="0" fontId="1" fillId="7" borderId="53" xfId="0" applyFont="1" applyFill="1" applyBorder="1" applyAlignment="1">
      <alignment horizontal="center"/>
    </xf>
    <xf numFmtId="0" fontId="1" fillId="10" borderId="11" xfId="0" applyFont="1" applyFill="1" applyBorder="1" applyAlignment="1">
      <alignment horizontal="center"/>
    </xf>
    <xf numFmtId="0" fontId="1" fillId="10" borderId="13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  <xf numFmtId="0" fontId="1" fillId="7" borderId="46" xfId="0" applyFont="1" applyFill="1" applyBorder="1" applyAlignment="1">
      <alignment horizontal="center"/>
    </xf>
    <xf numFmtId="0" fontId="1" fillId="7" borderId="47" xfId="0" applyFont="1" applyFill="1" applyBorder="1" applyAlignment="1">
      <alignment horizontal="center"/>
    </xf>
    <xf numFmtId="0" fontId="1" fillId="7" borderId="87" xfId="0" applyFont="1" applyFill="1" applyBorder="1" applyAlignment="1">
      <alignment horizontal="center"/>
    </xf>
    <xf numFmtId="0" fontId="1" fillId="7" borderId="57" xfId="0" applyFont="1" applyFill="1" applyBorder="1" applyAlignment="1">
      <alignment horizontal="center"/>
    </xf>
    <xf numFmtId="0" fontId="18" fillId="2" borderId="45" xfId="0" applyFont="1" applyFill="1" applyBorder="1" applyAlignment="1">
      <alignment horizontal="center"/>
    </xf>
    <xf numFmtId="0" fontId="1" fillId="5" borderId="60" xfId="0" applyFont="1" applyFill="1" applyBorder="1" applyAlignment="1">
      <alignment horizontal="center"/>
    </xf>
    <xf numFmtId="0" fontId="1" fillId="5" borderId="88" xfId="0" applyFont="1" applyFill="1" applyBorder="1" applyAlignment="1">
      <alignment horizontal="center"/>
    </xf>
    <xf numFmtId="0" fontId="0" fillId="10" borderId="0" xfId="0" applyFill="1"/>
    <xf numFmtId="0" fontId="18" fillId="2" borderId="44" xfId="0" applyFont="1" applyFill="1" applyBorder="1" applyAlignment="1">
      <alignment horizontal="center"/>
    </xf>
    <xf numFmtId="0" fontId="34" fillId="7" borderId="64" xfId="0" applyFont="1" applyFill="1" applyBorder="1" applyAlignment="1">
      <alignment horizontal="center"/>
    </xf>
    <xf numFmtId="0" fontId="34" fillId="7" borderId="42" xfId="0" applyFont="1" applyFill="1" applyBorder="1" applyAlignment="1">
      <alignment horizontal="center"/>
    </xf>
    <xf numFmtId="0" fontId="34" fillId="7" borderId="61" xfId="0" applyFont="1" applyFill="1" applyBorder="1" applyAlignment="1">
      <alignment horizontal="center"/>
    </xf>
    <xf numFmtId="0" fontId="34" fillId="10" borderId="41" xfId="0" applyFont="1" applyFill="1" applyBorder="1" applyAlignment="1">
      <alignment horizontal="center"/>
    </xf>
    <xf numFmtId="0" fontId="34" fillId="10" borderId="43" xfId="0" applyFont="1" applyFill="1" applyBorder="1" applyAlignment="1">
      <alignment horizontal="center"/>
    </xf>
    <xf numFmtId="0" fontId="1" fillId="5" borderId="18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0" fillId="7" borderId="16" xfId="0" applyFill="1" applyBorder="1"/>
    <xf numFmtId="0" fontId="1" fillId="12" borderId="57" xfId="0" applyFont="1" applyFill="1" applyBorder="1" applyAlignment="1">
      <alignment horizontal="center"/>
    </xf>
    <xf numFmtId="0" fontId="34" fillId="7" borderId="12" xfId="0" applyFont="1" applyFill="1" applyBorder="1" applyAlignment="1">
      <alignment horizontal="center"/>
    </xf>
    <xf numFmtId="0" fontId="34" fillId="7" borderId="53" xfId="0" applyFont="1" applyFill="1" applyBorder="1" applyAlignment="1">
      <alignment horizontal="center"/>
    </xf>
    <xf numFmtId="0" fontId="1" fillId="5" borderId="17" xfId="0" applyFont="1" applyFill="1" applyBorder="1" applyAlignment="1">
      <alignment horizontal="center"/>
    </xf>
    <xf numFmtId="0" fontId="1" fillId="10" borderId="46" xfId="0" applyFont="1" applyFill="1" applyBorder="1" applyAlignment="1">
      <alignment horizontal="center"/>
    </xf>
    <xf numFmtId="0" fontId="1" fillId="10" borderId="48" xfId="0" applyFont="1" applyFill="1" applyBorder="1" applyAlignment="1">
      <alignment horizontal="center"/>
    </xf>
    <xf numFmtId="0" fontId="35" fillId="2" borderId="39" xfId="0" applyFont="1" applyFill="1" applyBorder="1" applyAlignment="1">
      <alignment horizontal="center"/>
    </xf>
    <xf numFmtId="0" fontId="1" fillId="10" borderId="7" xfId="0" applyFont="1" applyFill="1" applyBorder="1" applyAlignment="1">
      <alignment horizontal="center"/>
    </xf>
    <xf numFmtId="0" fontId="1" fillId="10" borderId="9" xfId="0" applyFont="1" applyFill="1" applyBorder="1" applyAlignment="1">
      <alignment horizontal="center"/>
    </xf>
    <xf numFmtId="0" fontId="18" fillId="5" borderId="40" xfId="0" applyFont="1" applyFill="1" applyBorder="1" applyAlignment="1">
      <alignment horizontal="center"/>
    </xf>
    <xf numFmtId="0" fontId="1" fillId="5" borderId="52" xfId="0" applyFont="1" applyFill="1" applyBorder="1" applyAlignment="1">
      <alignment horizontal="center"/>
    </xf>
    <xf numFmtId="0" fontId="1" fillId="5" borderId="38" xfId="0" applyFont="1" applyFill="1" applyBorder="1" applyAlignment="1">
      <alignment horizontal="center"/>
    </xf>
    <xf numFmtId="0" fontId="1" fillId="7" borderId="64" xfId="0" applyFont="1" applyFill="1" applyBorder="1" applyAlignment="1">
      <alignment horizontal="center"/>
    </xf>
    <xf numFmtId="0" fontId="1" fillId="7" borderId="42" xfId="0" applyFont="1" applyFill="1" applyBorder="1" applyAlignment="1">
      <alignment horizontal="center"/>
    </xf>
    <xf numFmtId="0" fontId="1" fillId="5" borderId="27" xfId="0" applyFont="1" applyFill="1" applyBorder="1" applyAlignment="1">
      <alignment horizontal="center"/>
    </xf>
    <xf numFmtId="0" fontId="34" fillId="10" borderId="11" xfId="0" applyFont="1" applyFill="1" applyBorder="1" applyAlignment="1">
      <alignment horizontal="center"/>
    </xf>
    <xf numFmtId="0" fontId="34" fillId="10" borderId="13" xfId="0" applyFont="1" applyFill="1" applyBorder="1" applyAlignment="1">
      <alignment horizontal="center"/>
    </xf>
    <xf numFmtId="0" fontId="1" fillId="5" borderId="18" xfId="0" applyFont="1" applyFill="1" applyBorder="1" applyAlignment="1"/>
    <xf numFmtId="1" fontId="1" fillId="5" borderId="18" xfId="0" applyNumberFormat="1" applyFont="1" applyFill="1" applyBorder="1" applyAlignment="1">
      <alignment horizontal="center"/>
    </xf>
    <xf numFmtId="0" fontId="13" fillId="5" borderId="39" xfId="0" applyFont="1" applyFill="1" applyBorder="1" applyAlignment="1">
      <alignment horizontal="center"/>
    </xf>
    <xf numFmtId="0" fontId="13" fillId="5" borderId="19" xfId="0" applyFont="1" applyFill="1" applyBorder="1" applyAlignment="1">
      <alignment horizontal="center"/>
    </xf>
    <xf numFmtId="0" fontId="13" fillId="5" borderId="15" xfId="0" applyFont="1" applyFill="1" applyBorder="1" applyAlignment="1">
      <alignment horizontal="center"/>
    </xf>
    <xf numFmtId="0" fontId="13" fillId="5" borderId="59" xfId="0" applyFont="1" applyFill="1" applyBorder="1" applyAlignment="1">
      <alignment horizontal="center"/>
    </xf>
    <xf numFmtId="0" fontId="13" fillId="5" borderId="88" xfId="0" applyFont="1" applyFill="1" applyBorder="1" applyAlignment="1">
      <alignment horizontal="center"/>
    </xf>
    <xf numFmtId="0" fontId="13" fillId="5" borderId="20" xfId="0" applyFont="1" applyFill="1" applyBorder="1" applyAlignment="1">
      <alignment horizontal="center"/>
    </xf>
    <xf numFmtId="0" fontId="13" fillId="11" borderId="18" xfId="0" applyFont="1" applyFill="1" applyBorder="1" applyAlignment="1">
      <alignment horizontal="center"/>
    </xf>
    <xf numFmtId="0" fontId="13" fillId="7" borderId="1" xfId="0" applyFont="1" applyFill="1" applyBorder="1" applyAlignment="1">
      <alignment horizontal="center"/>
    </xf>
    <xf numFmtId="0" fontId="13" fillId="7" borderId="60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5" borderId="57" xfId="0" applyFont="1" applyFill="1" applyBorder="1" applyAlignment="1">
      <alignment horizontal="center"/>
    </xf>
    <xf numFmtId="0" fontId="1" fillId="5" borderId="52" xfId="0" applyFont="1" applyFill="1" applyBorder="1" applyAlignment="1">
      <alignment horizontal="center" vertical="center"/>
    </xf>
    <xf numFmtId="0" fontId="1" fillId="10" borderId="41" xfId="0" applyFont="1" applyFill="1" applyBorder="1" applyAlignment="1">
      <alignment horizontal="center"/>
    </xf>
    <xf numFmtId="0" fontId="1" fillId="10" borderId="43" xfId="0" applyFont="1" applyFill="1" applyBorder="1" applyAlignment="1">
      <alignment horizontal="center"/>
    </xf>
    <xf numFmtId="0" fontId="13" fillId="20" borderId="2" xfId="0" applyFont="1" applyFill="1" applyBorder="1" applyAlignment="1">
      <alignment horizontal="center"/>
    </xf>
    <xf numFmtId="0" fontId="1" fillId="20" borderId="18" xfId="0" applyFont="1" applyFill="1" applyBorder="1" applyAlignment="1">
      <alignment horizontal="center"/>
    </xf>
    <xf numFmtId="0" fontId="20" fillId="20" borderId="2" xfId="0" applyFont="1" applyFill="1" applyBorder="1" applyAlignment="1">
      <alignment horizontal="center"/>
    </xf>
    <xf numFmtId="0" fontId="1" fillId="2" borderId="0" xfId="0" applyFont="1" applyFill="1"/>
    <xf numFmtId="0" fontId="36" fillId="2" borderId="0" xfId="0" applyFont="1" applyFill="1"/>
    <xf numFmtId="0" fontId="1" fillId="2" borderId="37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36" fillId="2" borderId="39" xfId="0" applyFont="1" applyFill="1" applyBorder="1" applyAlignment="1">
      <alignment horizontal="center"/>
    </xf>
    <xf numFmtId="0" fontId="1" fillId="2" borderId="39" xfId="0" applyFont="1" applyFill="1" applyBorder="1" applyAlignment="1">
      <alignment horizontal="center"/>
    </xf>
    <xf numFmtId="0" fontId="1" fillId="2" borderId="59" xfId="0" applyFont="1" applyFill="1" applyBorder="1" applyAlignment="1">
      <alignment horizontal="center"/>
    </xf>
    <xf numFmtId="0" fontId="1" fillId="2" borderId="88" xfId="0" applyFont="1" applyFill="1" applyBorder="1" applyAlignment="1">
      <alignment horizontal="center"/>
    </xf>
    <xf numFmtId="0" fontId="36" fillId="2" borderId="40" xfId="0" applyFont="1" applyFill="1" applyBorder="1" applyAlignment="1">
      <alignment horizontal="center"/>
    </xf>
    <xf numFmtId="0" fontId="1" fillId="2" borderId="60" xfId="0" applyFont="1" applyFill="1" applyBorder="1" applyAlignment="1">
      <alignment horizontal="center"/>
    </xf>
    <xf numFmtId="0" fontId="1" fillId="2" borderId="49" xfId="0" applyFont="1" applyFill="1" applyBorder="1" applyAlignment="1">
      <alignment horizontal="center"/>
    </xf>
    <xf numFmtId="0" fontId="1" fillId="2" borderId="68" xfId="0" applyFont="1" applyFill="1" applyBorder="1" applyAlignment="1">
      <alignment horizontal="center"/>
    </xf>
    <xf numFmtId="0" fontId="1" fillId="2" borderId="53" xfId="0" applyFont="1" applyFill="1" applyBorder="1" applyAlignment="1">
      <alignment horizontal="center"/>
    </xf>
    <xf numFmtId="0" fontId="1" fillId="2" borderId="47" xfId="0" applyFont="1" applyFill="1" applyBorder="1" applyAlignment="1">
      <alignment horizontal="center"/>
    </xf>
    <xf numFmtId="0" fontId="1" fillId="2" borderId="87" xfId="0" applyFont="1" applyFill="1" applyBorder="1" applyAlignment="1">
      <alignment horizontal="center"/>
    </xf>
    <xf numFmtId="0" fontId="1" fillId="2" borderId="57" xfId="0" applyFont="1" applyFill="1" applyBorder="1" applyAlignment="1">
      <alignment horizontal="center"/>
    </xf>
    <xf numFmtId="0" fontId="34" fillId="2" borderId="40" xfId="0" applyFont="1" applyFill="1" applyBorder="1" applyAlignment="1">
      <alignment horizontal="center"/>
    </xf>
    <xf numFmtId="0" fontId="34" fillId="2" borderId="49" xfId="0" applyFont="1" applyFill="1" applyBorder="1" applyAlignment="1">
      <alignment horizontal="center"/>
    </xf>
    <xf numFmtId="0" fontId="1" fillId="2" borderId="50" xfId="0" applyFont="1" applyFill="1" applyBorder="1" applyAlignment="1"/>
    <xf numFmtId="0" fontId="1" fillId="2" borderId="51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36" fillId="2" borderId="16" xfId="0" applyFont="1" applyFill="1" applyBorder="1"/>
    <xf numFmtId="0" fontId="34" fillId="2" borderId="12" xfId="0" applyFont="1" applyFill="1" applyBorder="1" applyAlignment="1">
      <alignment horizontal="center"/>
    </xf>
    <xf numFmtId="0" fontId="34" fillId="2" borderId="53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48" xfId="0" applyFont="1" applyFill="1" applyBorder="1" applyAlignment="1">
      <alignment horizontal="center"/>
    </xf>
    <xf numFmtId="0" fontId="1" fillId="2" borderId="64" xfId="0" applyFont="1" applyFill="1" applyBorder="1" applyAlignment="1">
      <alignment horizontal="center"/>
    </xf>
    <xf numFmtId="0" fontId="1" fillId="2" borderId="18" xfId="0" applyFont="1" applyFill="1" applyBorder="1" applyAlignment="1"/>
    <xf numFmtId="1" fontId="1" fillId="2" borderId="18" xfId="0" applyNumberFormat="1" applyFont="1" applyFill="1" applyBorder="1" applyAlignment="1">
      <alignment horizontal="center"/>
    </xf>
    <xf numFmtId="0" fontId="0" fillId="2" borderId="16" xfId="0" applyFill="1" applyBorder="1"/>
    <xf numFmtId="0" fontId="37" fillId="2" borderId="57" xfId="0" applyFont="1" applyFill="1" applyBorder="1" applyAlignment="1">
      <alignment horizontal="center"/>
    </xf>
    <xf numFmtId="0" fontId="37" fillId="2" borderId="15" xfId="0" applyFont="1" applyFill="1" applyBorder="1" applyAlignment="1">
      <alignment horizontal="center"/>
    </xf>
    <xf numFmtId="0" fontId="37" fillId="2" borderId="59" xfId="0" applyFont="1" applyFill="1" applyBorder="1" applyAlignment="1">
      <alignment horizontal="center"/>
    </xf>
    <xf numFmtId="0" fontId="37" fillId="2" borderId="88" xfId="0" applyFont="1" applyFill="1" applyBorder="1" applyAlignment="1">
      <alignment horizontal="center"/>
    </xf>
    <xf numFmtId="0" fontId="37" fillId="2" borderId="20" xfId="0" applyFont="1" applyFill="1" applyBorder="1" applyAlignment="1">
      <alignment horizontal="center"/>
    </xf>
    <xf numFmtId="0" fontId="37" fillId="2" borderId="52" xfId="0" applyFont="1" applyFill="1" applyBorder="1" applyAlignment="1">
      <alignment horizontal="center"/>
    </xf>
    <xf numFmtId="0" fontId="37" fillId="2" borderId="1" xfId="0" applyFont="1" applyFill="1" applyBorder="1" applyAlignment="1">
      <alignment horizontal="center"/>
    </xf>
    <xf numFmtId="0" fontId="37" fillId="2" borderId="60" xfId="0" applyFont="1" applyFill="1" applyBorder="1" applyAlignment="1">
      <alignment horizontal="center"/>
    </xf>
    <xf numFmtId="0" fontId="37" fillId="2" borderId="21" xfId="0" applyFont="1" applyFill="1" applyBorder="1" applyAlignment="1">
      <alignment horizontal="center"/>
    </xf>
    <xf numFmtId="0" fontId="37" fillId="2" borderId="38" xfId="0" applyFont="1" applyFill="1" applyBorder="1" applyAlignment="1">
      <alignment horizontal="center"/>
    </xf>
    <xf numFmtId="0" fontId="37" fillId="2" borderId="11" xfId="0" applyFont="1" applyFill="1" applyBorder="1" applyAlignment="1">
      <alignment horizontal="center"/>
    </xf>
    <xf numFmtId="0" fontId="37" fillId="2" borderId="13" xfId="0" applyFont="1" applyFill="1" applyBorder="1" applyAlignment="1">
      <alignment horizontal="center"/>
    </xf>
    <xf numFmtId="0" fontId="37" fillId="2" borderId="12" xfId="0" applyFont="1" applyFill="1" applyBorder="1" applyAlignment="1">
      <alignment horizontal="center"/>
    </xf>
    <xf numFmtId="0" fontId="37" fillId="2" borderId="53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38" fillId="3" borderId="50" xfId="0" applyFont="1" applyFill="1" applyBorder="1" applyAlignment="1">
      <alignment horizontal="center" vertical="center"/>
    </xf>
    <xf numFmtId="164" fontId="40" fillId="3" borderId="54" xfId="0" applyNumberFormat="1" applyFont="1" applyFill="1" applyBorder="1" applyAlignment="1">
      <alignment horizontal="right" vertical="center"/>
    </xf>
    <xf numFmtId="164" fontId="41" fillId="3" borderId="27" xfId="0" applyNumberFormat="1" applyFont="1" applyFill="1" applyBorder="1" applyAlignment="1">
      <alignment vertical="center"/>
    </xf>
    <xf numFmtId="164" fontId="41" fillId="3" borderId="29" xfId="0" applyNumberFormat="1" applyFont="1" applyFill="1" applyBorder="1" applyAlignment="1">
      <alignment vertical="center"/>
    </xf>
    <xf numFmtId="164" fontId="41" fillId="3" borderId="28" xfId="0" applyNumberFormat="1" applyFont="1" applyFill="1" applyBorder="1" applyAlignment="1">
      <alignment vertical="center"/>
    </xf>
    <xf numFmtId="164" fontId="41" fillId="3" borderId="50" xfId="0" applyNumberFormat="1" applyFont="1" applyFill="1" applyBorder="1" applyAlignment="1">
      <alignment vertical="center"/>
    </xf>
    <xf numFmtId="0" fontId="18" fillId="3" borderId="17" xfId="0" applyFont="1" applyFill="1" applyBorder="1" applyAlignment="1">
      <alignment vertical="center"/>
    </xf>
    <xf numFmtId="0" fontId="18" fillId="3" borderId="17" xfId="0" applyFont="1" applyFill="1" applyBorder="1" applyAlignment="1">
      <alignment horizontal="center" vertical="center"/>
    </xf>
    <xf numFmtId="0" fontId="1" fillId="2" borderId="18" xfId="0" applyFont="1" applyFill="1" applyBorder="1"/>
    <xf numFmtId="0" fontId="1" fillId="21" borderId="3" xfId="0" applyFont="1" applyFill="1" applyBorder="1"/>
    <xf numFmtId="164" fontId="1" fillId="21" borderId="3" xfId="0" applyNumberFormat="1" applyFont="1" applyFill="1" applyBorder="1" applyAlignment="1">
      <alignment shrinkToFit="1"/>
    </xf>
    <xf numFmtId="14" fontId="1" fillId="21" borderId="4" xfId="0" applyNumberFormat="1" applyFont="1" applyFill="1" applyBorder="1"/>
    <xf numFmtId="0" fontId="1" fillId="21" borderId="5" xfId="0" applyFont="1" applyFill="1" applyBorder="1"/>
    <xf numFmtId="0" fontId="1" fillId="2" borderId="16" xfId="0" applyFont="1" applyFill="1" applyBorder="1"/>
    <xf numFmtId="0" fontId="1" fillId="2" borderId="35" xfId="0" applyFont="1" applyFill="1" applyBorder="1"/>
    <xf numFmtId="0" fontId="1" fillId="2" borderId="62" xfId="0" applyFont="1" applyFill="1" applyBorder="1"/>
    <xf numFmtId="14" fontId="0" fillId="3" borderId="0" xfId="0" applyNumberFormat="1" applyFill="1"/>
    <xf numFmtId="0" fontId="12" fillId="3" borderId="50" xfId="0" applyFont="1" applyFill="1" applyBorder="1" applyAlignment="1">
      <alignment horizontal="center" vertical="center"/>
    </xf>
    <xf numFmtId="0" fontId="12" fillId="3" borderId="51" xfId="0" applyFont="1" applyFill="1" applyBorder="1" applyAlignment="1">
      <alignment horizontal="center" vertical="center"/>
    </xf>
    <xf numFmtId="0" fontId="12" fillId="3" borderId="54" xfId="0" applyFont="1" applyFill="1" applyBorder="1" applyAlignment="1">
      <alignment horizontal="center" vertical="center"/>
    </xf>
    <xf numFmtId="0" fontId="38" fillId="3" borderId="2" xfId="0" applyFont="1" applyFill="1" applyBorder="1" applyAlignment="1">
      <alignment horizontal="center" vertical="center"/>
    </xf>
    <xf numFmtId="0" fontId="38" fillId="3" borderId="16" xfId="0" applyFont="1" applyFill="1" applyBorder="1" applyAlignment="1">
      <alignment horizontal="center" vertical="center"/>
    </xf>
    <xf numFmtId="0" fontId="38" fillId="3" borderId="17" xfId="0" applyFont="1" applyFill="1" applyBorder="1" applyAlignment="1">
      <alignment horizontal="center" vertical="center"/>
    </xf>
    <xf numFmtId="0" fontId="17" fillId="2" borderId="36" xfId="0" applyFont="1" applyFill="1" applyBorder="1" applyAlignment="1">
      <alignment horizontal="center" vertical="center"/>
    </xf>
    <xf numFmtId="0" fontId="17" fillId="2" borderId="26" xfId="0" applyFont="1" applyFill="1" applyBorder="1" applyAlignment="1">
      <alignment horizontal="center" vertical="center"/>
    </xf>
    <xf numFmtId="0" fontId="25" fillId="3" borderId="0" xfId="0" applyFont="1" applyFill="1" applyAlignment="1">
      <alignment horizontal="center" vertical="center"/>
    </xf>
    <xf numFmtId="164" fontId="39" fillId="2" borderId="2" xfId="0" applyNumberFormat="1" applyFont="1" applyFill="1" applyBorder="1" applyAlignment="1">
      <alignment horizontal="center" vertical="center"/>
    </xf>
    <xf numFmtId="164" fontId="39" fillId="2" borderId="16" xfId="0" applyNumberFormat="1" applyFont="1" applyFill="1" applyBorder="1" applyAlignment="1">
      <alignment horizontal="center" vertical="center"/>
    </xf>
    <xf numFmtId="164" fontId="39" fillId="2" borderId="17" xfId="0" applyNumberFormat="1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18" fillId="2" borderId="16" xfId="0" applyFont="1" applyFill="1" applyBorder="1" applyAlignment="1">
      <alignment horizontal="center"/>
    </xf>
    <xf numFmtId="0" fontId="18" fillId="2" borderId="17" xfId="0" applyFont="1" applyFill="1" applyBorder="1" applyAlignment="1">
      <alignment horizontal="center"/>
    </xf>
    <xf numFmtId="0" fontId="13" fillId="20" borderId="2" xfId="0" applyFont="1" applyFill="1" applyBorder="1" applyAlignment="1">
      <alignment horizontal="center"/>
    </xf>
    <xf numFmtId="0" fontId="13" fillId="20" borderId="17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16" xfId="0" applyFont="1" applyFill="1" applyBorder="1" applyAlignment="1">
      <alignment horizontal="center"/>
    </xf>
    <xf numFmtId="0" fontId="1" fillId="5" borderId="17" xfId="0" applyFont="1" applyFill="1" applyBorder="1" applyAlignment="1">
      <alignment horizontal="center"/>
    </xf>
    <xf numFmtId="0" fontId="20" fillId="5" borderId="2" xfId="0" applyFont="1" applyFill="1" applyBorder="1" applyAlignment="1">
      <alignment horizontal="center"/>
    </xf>
    <xf numFmtId="0" fontId="20" fillId="5" borderId="16" xfId="0" applyFont="1" applyFill="1" applyBorder="1" applyAlignment="1">
      <alignment horizontal="center"/>
    </xf>
    <xf numFmtId="0" fontId="20" fillId="5" borderId="17" xfId="0" applyFont="1" applyFill="1" applyBorder="1" applyAlignment="1">
      <alignment horizontal="center"/>
    </xf>
    <xf numFmtId="0" fontId="1" fillId="12" borderId="2" xfId="0" applyFont="1" applyFill="1" applyBorder="1" applyAlignment="1">
      <alignment horizontal="center"/>
    </xf>
    <xf numFmtId="0" fontId="1" fillId="12" borderId="16" xfId="0" applyFont="1" applyFill="1" applyBorder="1" applyAlignment="1">
      <alignment horizontal="center"/>
    </xf>
    <xf numFmtId="0" fontId="1" fillId="12" borderId="17" xfId="0" applyFont="1" applyFill="1" applyBorder="1" applyAlignment="1">
      <alignment horizontal="center"/>
    </xf>
    <xf numFmtId="0" fontId="1" fillId="12" borderId="14" xfId="0" applyFont="1" applyFill="1" applyBorder="1" applyAlignment="1">
      <alignment horizontal="center"/>
    </xf>
    <xf numFmtId="0" fontId="20" fillId="20" borderId="2" xfId="0" applyFont="1" applyFill="1" applyBorder="1" applyAlignment="1">
      <alignment horizontal="center"/>
    </xf>
    <xf numFmtId="0" fontId="20" fillId="20" borderId="16" xfId="0" applyFont="1" applyFill="1" applyBorder="1" applyAlignment="1">
      <alignment horizontal="center"/>
    </xf>
    <xf numFmtId="0" fontId="20" fillId="20" borderId="17" xfId="0" applyFont="1" applyFill="1" applyBorder="1" applyAlignment="1">
      <alignment horizontal="center"/>
    </xf>
    <xf numFmtId="0" fontId="13" fillId="2" borderId="45" xfId="0" applyFont="1" applyFill="1" applyBorder="1" applyAlignment="1">
      <alignment horizontal="center" textRotation="90"/>
    </xf>
    <xf numFmtId="0" fontId="13" fillId="2" borderId="49" xfId="0" applyFont="1" applyFill="1" applyBorder="1" applyAlignment="1">
      <alignment horizontal="center" textRotation="90"/>
    </xf>
    <xf numFmtId="0" fontId="1" fillId="7" borderId="16" xfId="0" applyFont="1" applyFill="1" applyBorder="1" applyAlignment="1">
      <alignment horizontal="center"/>
    </xf>
    <xf numFmtId="0" fontId="1" fillId="7" borderId="17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3" fillId="5" borderId="44" xfId="0" applyFont="1" applyFill="1" applyBorder="1" applyAlignment="1">
      <alignment horizontal="center" vertical="center"/>
    </xf>
    <xf numFmtId="0" fontId="13" fillId="5" borderId="39" xfId="0" applyFont="1" applyFill="1" applyBorder="1" applyAlignment="1">
      <alignment horizontal="center" vertical="center"/>
    </xf>
    <xf numFmtId="0" fontId="18" fillId="2" borderId="39" xfId="0" applyFont="1" applyFill="1" applyBorder="1" applyAlignment="1">
      <alignment horizontal="center" textRotation="90"/>
    </xf>
    <xf numFmtId="0" fontId="18" fillId="2" borderId="49" xfId="0" applyFont="1" applyFill="1" applyBorder="1" applyAlignment="1">
      <alignment horizontal="center" textRotation="90"/>
    </xf>
    <xf numFmtId="0" fontId="1" fillId="5" borderId="22" xfId="0" applyFont="1" applyFill="1" applyBorder="1" applyAlignment="1">
      <alignment horizontal="center" vertical="center"/>
    </xf>
    <xf numFmtId="0" fontId="1" fillId="5" borderId="72" xfId="0" applyFont="1" applyFill="1" applyBorder="1" applyAlignment="1">
      <alignment horizontal="center" vertical="center"/>
    </xf>
    <xf numFmtId="0" fontId="1" fillId="5" borderId="24" xfId="0" applyFont="1" applyFill="1" applyBorder="1" applyAlignment="1">
      <alignment horizontal="center" vertical="center"/>
    </xf>
    <xf numFmtId="0" fontId="1" fillId="5" borderId="32" xfId="0" applyFont="1" applyFill="1" applyBorder="1" applyAlignment="1">
      <alignment horizontal="center" vertical="center"/>
    </xf>
    <xf numFmtId="164" fontId="1" fillId="5" borderId="72" xfId="0" applyNumberFormat="1" applyFont="1" applyFill="1" applyBorder="1" applyAlignment="1">
      <alignment horizontal="center" vertical="center"/>
    </xf>
    <xf numFmtId="0" fontId="1" fillId="5" borderId="64" xfId="0" applyFont="1" applyFill="1" applyBorder="1" applyAlignment="1">
      <alignment horizontal="center" vertical="center"/>
    </xf>
    <xf numFmtId="0" fontId="1" fillId="5" borderId="89" xfId="0" applyFont="1" applyFill="1" applyBorder="1" applyAlignment="1">
      <alignment horizontal="center" vertical="center"/>
    </xf>
    <xf numFmtId="0" fontId="1" fillId="11" borderId="16" xfId="0" applyFont="1" applyFill="1" applyBorder="1" applyAlignment="1">
      <alignment horizontal="center"/>
    </xf>
    <xf numFmtId="0" fontId="1" fillId="11" borderId="17" xfId="0" applyFont="1" applyFill="1" applyBorder="1" applyAlignment="1">
      <alignment horizontal="center"/>
    </xf>
    <xf numFmtId="0" fontId="1" fillId="11" borderId="2" xfId="0" applyFont="1" applyFill="1" applyBorder="1" applyAlignment="1">
      <alignment horizontal="center"/>
    </xf>
    <xf numFmtId="0" fontId="12" fillId="7" borderId="2" xfId="0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/>
    </xf>
    <xf numFmtId="0" fontId="12" fillId="7" borderId="17" xfId="0" applyFont="1" applyFill="1" applyBorder="1" applyAlignment="1">
      <alignment horizontal="center" vertical="center"/>
    </xf>
    <xf numFmtId="0" fontId="1" fillId="7" borderId="32" xfId="0" applyFont="1" applyFill="1" applyBorder="1" applyAlignment="1">
      <alignment horizontal="center"/>
    </xf>
    <xf numFmtId="0" fontId="1" fillId="7" borderId="25" xfId="0" applyFont="1" applyFill="1" applyBorder="1" applyAlignment="1">
      <alignment horizontal="center"/>
    </xf>
    <xf numFmtId="0" fontId="1" fillId="7" borderId="24" xfId="0" applyFont="1" applyFill="1" applyBorder="1" applyAlignment="1">
      <alignment horizontal="center"/>
    </xf>
    <xf numFmtId="0" fontId="18" fillId="2" borderId="45" xfId="0" applyFont="1" applyFill="1" applyBorder="1" applyAlignment="1">
      <alignment horizontal="center" textRotation="90"/>
    </xf>
    <xf numFmtId="0" fontId="1" fillId="2" borderId="32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5" borderId="27" xfId="0" applyFont="1" applyFill="1" applyBorder="1" applyAlignment="1">
      <alignment horizontal="center"/>
    </xf>
    <xf numFmtId="0" fontId="1" fillId="5" borderId="28" xfId="0" applyFont="1" applyFill="1" applyBorder="1" applyAlignment="1">
      <alignment horizontal="center"/>
    </xf>
    <xf numFmtId="0" fontId="1" fillId="5" borderId="29" xfId="0" applyFont="1" applyFill="1" applyBorder="1" applyAlignment="1">
      <alignment horizontal="center"/>
    </xf>
    <xf numFmtId="0" fontId="1" fillId="11" borderId="27" xfId="0" applyFont="1" applyFill="1" applyBorder="1" applyAlignment="1">
      <alignment horizontal="center"/>
    </xf>
    <xf numFmtId="0" fontId="1" fillId="11" borderId="28" xfId="0" applyFont="1" applyFill="1" applyBorder="1" applyAlignment="1">
      <alignment horizontal="center"/>
    </xf>
    <xf numFmtId="0" fontId="1" fillId="11" borderId="29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20" fillId="2" borderId="2" xfId="0" applyFont="1" applyFill="1" applyBorder="1" applyAlignment="1">
      <alignment horizontal="center"/>
    </xf>
    <xf numFmtId="0" fontId="20" fillId="2" borderId="16" xfId="0" applyFont="1" applyFill="1" applyBorder="1" applyAlignment="1">
      <alignment horizontal="center"/>
    </xf>
    <xf numFmtId="0" fontId="20" fillId="2" borderId="17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textRotation="90"/>
    </xf>
    <xf numFmtId="0" fontId="1" fillId="2" borderId="49" xfId="0" applyFont="1" applyFill="1" applyBorder="1" applyAlignment="1">
      <alignment horizontal="center" textRotation="90"/>
    </xf>
    <xf numFmtId="0" fontId="1" fillId="2" borderId="27" xfId="0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20" fillId="2" borderId="30" xfId="0" applyFont="1" applyFill="1" applyBorder="1" applyAlignment="1">
      <alignment horizontal="center"/>
    </xf>
    <xf numFmtId="0" fontId="20" fillId="2" borderId="0" xfId="0" applyFont="1" applyFill="1" applyBorder="1" applyAlignment="1">
      <alignment horizontal="center"/>
    </xf>
    <xf numFmtId="0" fontId="20" fillId="2" borderId="31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1" fillId="2" borderId="39" xfId="0" applyFont="1" applyFill="1" applyBorder="1" applyAlignment="1">
      <alignment horizontal="center" textRotation="90"/>
    </xf>
    <xf numFmtId="0" fontId="1" fillId="6" borderId="1" xfId="0" applyFont="1" applyFill="1" applyBorder="1" applyAlignment="1">
      <alignment horizontal="center" vertical="center" textRotation="90" shrinkToFit="1"/>
    </xf>
    <xf numFmtId="0" fontId="1" fillId="11" borderId="1" xfId="0" applyFont="1" applyFill="1" applyBorder="1" applyAlignment="1">
      <alignment horizontal="center" vertical="center" textRotation="90" shrinkToFit="1"/>
    </xf>
    <xf numFmtId="0" fontId="1" fillId="6" borderId="60" xfId="0" applyFont="1" applyFill="1" applyBorder="1" applyAlignment="1">
      <alignment horizontal="center" vertical="center" textRotation="90" shrinkToFit="1"/>
    </xf>
    <xf numFmtId="0" fontId="1" fillId="11" borderId="30" xfId="0" applyFont="1" applyFill="1" applyBorder="1" applyAlignment="1">
      <alignment horizontal="center"/>
    </xf>
    <xf numFmtId="0" fontId="1" fillId="11" borderId="31" xfId="0" applyFont="1" applyFill="1" applyBorder="1" applyAlignment="1">
      <alignment horizontal="center"/>
    </xf>
    <xf numFmtId="0" fontId="1" fillId="27" borderId="42" xfId="0" applyFont="1" applyFill="1" applyBorder="1" applyAlignment="1">
      <alignment horizontal="center" vertical="center" textRotation="90"/>
    </xf>
    <xf numFmtId="0" fontId="1" fillId="27" borderId="65" xfId="0" applyFont="1" applyFill="1" applyBorder="1" applyAlignment="1">
      <alignment horizontal="center" vertical="center" textRotation="90"/>
    </xf>
    <xf numFmtId="0" fontId="1" fillId="27" borderId="15" xfId="0" applyFont="1" applyFill="1" applyBorder="1" applyAlignment="1">
      <alignment horizontal="center" vertical="center" textRotation="90"/>
    </xf>
    <xf numFmtId="0" fontId="1" fillId="27" borderId="1" xfId="0" applyFont="1" applyFill="1" applyBorder="1" applyAlignment="1">
      <alignment horizontal="center" vertical="center" textRotation="90" shrinkToFit="1"/>
    </xf>
    <xf numFmtId="164" fontId="1" fillId="27" borderId="1" xfId="0" applyNumberFormat="1" applyFont="1" applyFill="1" applyBorder="1" applyAlignment="1">
      <alignment horizontal="center" vertical="center" textRotation="90" shrinkToFit="1"/>
    </xf>
    <xf numFmtId="164" fontId="1" fillId="6" borderId="1" xfId="0" applyNumberFormat="1" applyFont="1" applyFill="1" applyBorder="1" applyAlignment="1">
      <alignment horizontal="center" vertical="center" textRotation="90" shrinkToFit="1"/>
    </xf>
    <xf numFmtId="164" fontId="1" fillId="11" borderId="1" xfId="0" applyNumberFormat="1" applyFont="1" applyFill="1" applyBorder="1" applyAlignment="1">
      <alignment horizontal="center" vertical="center" textRotation="90" shrinkToFit="1"/>
    </xf>
    <xf numFmtId="164" fontId="1" fillId="11" borderId="1" xfId="0" applyNumberFormat="1" applyFont="1" applyFill="1" applyBorder="1" applyAlignment="1">
      <alignment horizontal="center" vertical="center" textRotation="90"/>
    </xf>
    <xf numFmtId="164" fontId="1" fillId="6" borderId="60" xfId="0" applyNumberFormat="1" applyFont="1" applyFill="1" applyBorder="1" applyAlignment="1">
      <alignment horizontal="center" vertical="center" textRotation="90"/>
    </xf>
    <xf numFmtId="0" fontId="1" fillId="11" borderId="60" xfId="0" applyFont="1" applyFill="1" applyBorder="1" applyAlignment="1">
      <alignment horizontal="center" vertical="center" textRotation="90" shrinkToFit="1"/>
    </xf>
    <xf numFmtId="0" fontId="1" fillId="11" borderId="1" xfId="0" applyFont="1" applyFill="1" applyBorder="1" applyAlignment="1">
      <alignment horizontal="center" vertical="center" textRotation="90"/>
    </xf>
    <xf numFmtId="0" fontId="1" fillId="27" borderId="1" xfId="0" applyFont="1" applyFill="1" applyBorder="1" applyAlignment="1">
      <alignment horizontal="center" vertical="center" textRotation="90"/>
    </xf>
    <xf numFmtId="164" fontId="1" fillId="11" borderId="60" xfId="0" applyNumberFormat="1" applyFont="1" applyFill="1" applyBorder="1" applyAlignment="1">
      <alignment horizontal="center" vertical="center" textRotation="90" shrinkToFit="1"/>
    </xf>
    <xf numFmtId="164" fontId="1" fillId="27" borderId="1" xfId="0" applyNumberFormat="1" applyFont="1" applyFill="1" applyBorder="1" applyAlignment="1">
      <alignment horizontal="center" vertical="center" textRotation="90"/>
    </xf>
    <xf numFmtId="0" fontId="1" fillId="2" borderId="65" xfId="0" applyFont="1" applyFill="1" applyBorder="1" applyAlignment="1">
      <alignment horizontal="center" vertical="center" textRotation="90"/>
    </xf>
    <xf numFmtId="0" fontId="1" fillId="2" borderId="66" xfId="0" applyFont="1" applyFill="1" applyBorder="1" applyAlignment="1">
      <alignment horizontal="center" vertical="center" textRotation="90"/>
    </xf>
    <xf numFmtId="0" fontId="0" fillId="4" borderId="24" xfId="0" applyFill="1" applyBorder="1" applyAlignment="1">
      <alignment horizontal="center"/>
    </xf>
    <xf numFmtId="0" fontId="0" fillId="4" borderId="32" xfId="0" applyFill="1" applyBorder="1" applyAlignment="1">
      <alignment horizontal="center"/>
    </xf>
    <xf numFmtId="0" fontId="17" fillId="2" borderId="27" xfId="0" applyFont="1" applyFill="1" applyBorder="1" applyAlignment="1">
      <alignment horizontal="center"/>
    </xf>
    <xf numFmtId="0" fontId="17" fillId="2" borderId="29" xfId="0" applyFont="1" applyFill="1" applyBorder="1" applyAlignment="1">
      <alignment horizontal="center"/>
    </xf>
    <xf numFmtId="0" fontId="17" fillId="2" borderId="28" xfId="0" applyFont="1" applyFill="1" applyBorder="1" applyAlignment="1">
      <alignment horizontal="center"/>
    </xf>
    <xf numFmtId="0" fontId="17" fillId="2" borderId="24" xfId="0" applyFont="1" applyFill="1" applyBorder="1" applyAlignment="1">
      <alignment horizontal="center"/>
    </xf>
    <xf numFmtId="0" fontId="17" fillId="2" borderId="32" xfId="0" applyFont="1" applyFill="1" applyBorder="1" applyAlignment="1">
      <alignment horizontal="center"/>
    </xf>
    <xf numFmtId="0" fontId="17" fillId="2" borderId="25" xfId="0" applyFont="1" applyFill="1" applyBorder="1" applyAlignment="1">
      <alignment horizontal="center"/>
    </xf>
    <xf numFmtId="0" fontId="18" fillId="7" borderId="65" xfId="0" applyFont="1" applyFill="1" applyBorder="1" applyAlignment="1">
      <alignment horizontal="center" vertical="center" textRotation="90"/>
    </xf>
    <xf numFmtId="0" fontId="18" fillId="7" borderId="15" xfId="0" applyFont="1" applyFill="1" applyBorder="1" applyAlignment="1">
      <alignment horizontal="center" vertical="center" textRotation="90"/>
    </xf>
    <xf numFmtId="164" fontId="3" fillId="2" borderId="1" xfId="0" applyNumberFormat="1" applyFont="1" applyFill="1" applyBorder="1" applyAlignment="1">
      <alignment horizontal="center"/>
    </xf>
    <xf numFmtId="0" fontId="3" fillId="2" borderId="60" xfId="0" applyFont="1" applyFill="1" applyBorder="1" applyAlignment="1">
      <alignment horizontal="center"/>
    </xf>
    <xf numFmtId="0" fontId="3" fillId="2" borderId="58" xfId="0" applyFont="1" applyFill="1" applyBorder="1" applyAlignment="1">
      <alignment horizontal="center"/>
    </xf>
    <xf numFmtId="0" fontId="3" fillId="2" borderId="5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16" xfId="0" applyFont="1" applyFill="1" applyBorder="1" applyAlignment="1">
      <alignment horizontal="center"/>
    </xf>
    <xf numFmtId="0" fontId="3" fillId="6" borderId="17" xfId="0" applyFont="1" applyFill="1" applyBorder="1" applyAlignment="1">
      <alignment horizontal="center"/>
    </xf>
    <xf numFmtId="0" fontId="13" fillId="4" borderId="3" xfId="0" applyFont="1" applyFill="1" applyBorder="1" applyAlignment="1">
      <alignment horizontal="center"/>
    </xf>
    <xf numFmtId="0" fontId="13" fillId="4" borderId="4" xfId="0" applyFont="1" applyFill="1" applyBorder="1" applyAlignment="1">
      <alignment horizontal="center"/>
    </xf>
    <xf numFmtId="0" fontId="13" fillId="4" borderId="5" xfId="0" applyFont="1" applyFill="1" applyBorder="1" applyAlignment="1">
      <alignment horizontal="center"/>
    </xf>
    <xf numFmtId="0" fontId="1" fillId="6" borderId="29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1" fillId="6" borderId="32" xfId="0" applyFont="1" applyFill="1" applyBorder="1" applyAlignment="1">
      <alignment horizontal="center"/>
    </xf>
    <xf numFmtId="0" fontId="18" fillId="2" borderId="50" xfId="0" applyFont="1" applyFill="1" applyBorder="1" applyAlignment="1">
      <alignment horizontal="center" vertical="center" wrapText="1"/>
    </xf>
    <xf numFmtId="0" fontId="18" fillId="2" borderId="51" xfId="0" applyFont="1" applyFill="1" applyBorder="1" applyAlignment="1">
      <alignment horizontal="center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/>
    </xf>
    <xf numFmtId="0" fontId="16" fillId="6" borderId="16" xfId="0" applyFont="1" applyFill="1" applyBorder="1" applyAlignment="1">
      <alignment horizontal="center"/>
    </xf>
    <xf numFmtId="0" fontId="16" fillId="6" borderId="17" xfId="0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164" fontId="3" fillId="2" borderId="11" xfId="0" applyNumberFormat="1" applyFont="1" applyFill="1" applyBorder="1" applyAlignment="1">
      <alignment horizontal="center"/>
    </xf>
    <xf numFmtId="164" fontId="3" fillId="2" borderId="12" xfId="0" applyNumberFormat="1" applyFont="1" applyFill="1" applyBorder="1" applyAlignment="1">
      <alignment horizontal="center"/>
    </xf>
    <xf numFmtId="0" fontId="3" fillId="2" borderId="53" xfId="0" applyFont="1" applyFill="1" applyBorder="1" applyAlignment="1">
      <alignment horizontal="center"/>
    </xf>
    <xf numFmtId="0" fontId="3" fillId="2" borderId="62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164" fontId="3" fillId="2" borderId="21" xfId="0" applyNumberFormat="1" applyFont="1" applyFill="1" applyBorder="1" applyAlignment="1">
      <alignment horizontal="center"/>
    </xf>
    <xf numFmtId="0" fontId="3" fillId="2" borderId="71" xfId="0" applyFont="1" applyFill="1" applyBorder="1" applyAlignment="1">
      <alignment horizontal="center"/>
    </xf>
    <xf numFmtId="164" fontId="3" fillId="2" borderId="7" xfId="0" applyNumberFormat="1" applyFont="1" applyFill="1" applyBorder="1" applyAlignment="1">
      <alignment horizontal="center"/>
    </xf>
    <xf numFmtId="164" fontId="3" fillId="2" borderId="8" xfId="0" applyNumberFormat="1" applyFont="1" applyFill="1" applyBorder="1" applyAlignment="1">
      <alignment horizontal="center"/>
    </xf>
    <xf numFmtId="0" fontId="3" fillId="2" borderId="34" xfId="0" applyFont="1" applyFill="1" applyBorder="1" applyAlignment="1">
      <alignment horizontal="center"/>
    </xf>
    <xf numFmtId="0" fontId="3" fillId="2" borderId="35" xfId="0" applyFont="1" applyFill="1" applyBorder="1" applyAlignment="1">
      <alignment horizontal="center"/>
    </xf>
    <xf numFmtId="0" fontId="3" fillId="2" borderId="36" xfId="0" applyFont="1" applyFill="1" applyBorder="1" applyAlignment="1">
      <alignment horizontal="center"/>
    </xf>
    <xf numFmtId="0" fontId="1" fillId="27" borderId="50" xfId="0" applyFont="1" applyFill="1" applyBorder="1" applyAlignment="1">
      <alignment horizontal="center" vertical="center"/>
    </xf>
    <xf numFmtId="0" fontId="1" fillId="27" borderId="39" xfId="0" applyFont="1" applyFill="1" applyBorder="1" applyAlignment="1">
      <alignment horizontal="center" vertical="center"/>
    </xf>
    <xf numFmtId="0" fontId="1" fillId="11" borderId="14" xfId="0" applyFont="1" applyFill="1" applyBorder="1" applyAlignment="1">
      <alignment horizontal="center"/>
    </xf>
    <xf numFmtId="164" fontId="1" fillId="11" borderId="4" xfId="0" applyNumberFormat="1" applyFont="1" applyFill="1" applyBorder="1" applyAlignment="1">
      <alignment horizontal="center" vertical="center" shrinkToFit="1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164" fontId="1" fillId="4" borderId="8" xfId="0" applyNumberFormat="1" applyFont="1" applyFill="1" applyBorder="1" applyAlignment="1">
      <alignment horizontal="center" vertical="center" shrinkToFit="1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164" fontId="1" fillId="4" borderId="4" xfId="0" applyNumberFormat="1" applyFont="1" applyFill="1" applyBorder="1" applyAlignment="1">
      <alignment horizontal="center" vertical="center" shrinkToFit="1"/>
    </xf>
    <xf numFmtId="0" fontId="1" fillId="4" borderId="41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4" borderId="43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25" xfId="0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164" fontId="1" fillId="17" borderId="8" xfId="0" applyNumberFormat="1" applyFont="1" applyFill="1" applyBorder="1" applyAlignment="1">
      <alignment horizontal="center" vertical="center" shrinkToFit="1"/>
    </xf>
    <xf numFmtId="0" fontId="1" fillId="17" borderId="7" xfId="0" applyFont="1" applyFill="1" applyBorder="1" applyAlignment="1">
      <alignment horizontal="center" vertical="center"/>
    </xf>
    <xf numFmtId="0" fontId="1" fillId="17" borderId="8" xfId="0" applyFont="1" applyFill="1" applyBorder="1" applyAlignment="1">
      <alignment horizontal="center" vertical="center"/>
    </xf>
    <xf numFmtId="0" fontId="1" fillId="17" borderId="3" xfId="0" applyFont="1" applyFill="1" applyBorder="1" applyAlignment="1">
      <alignment horizontal="center" vertical="center"/>
    </xf>
    <xf numFmtId="0" fontId="1" fillId="17" borderId="4" xfId="0" applyFont="1" applyFill="1" applyBorder="1" applyAlignment="1">
      <alignment horizontal="center" vertical="center"/>
    </xf>
    <xf numFmtId="164" fontId="1" fillId="17" borderId="4" xfId="0" applyNumberFormat="1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4" borderId="2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 shrinkToFit="1"/>
    </xf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164" fontId="1" fillId="4" borderId="12" xfId="0" applyNumberFormat="1" applyFont="1" applyFill="1" applyBorder="1" applyAlignment="1">
      <alignment horizontal="center" vertical="center" shrinkToFit="1"/>
    </xf>
    <xf numFmtId="0" fontId="16" fillId="6" borderId="27" xfId="0" applyFont="1" applyFill="1" applyBorder="1" applyAlignment="1">
      <alignment horizontal="center" vertical="center"/>
    </xf>
    <xf numFmtId="0" fontId="16" fillId="6" borderId="28" xfId="0" applyFont="1" applyFill="1" applyBorder="1" applyAlignment="1">
      <alignment horizontal="center" vertical="center"/>
    </xf>
    <xf numFmtId="0" fontId="16" fillId="6" borderId="24" xfId="0" applyFont="1" applyFill="1" applyBorder="1" applyAlignment="1">
      <alignment horizontal="center" vertical="center"/>
    </xf>
    <xf numFmtId="0" fontId="16" fillId="6" borderId="25" xfId="0" applyFont="1" applyFill="1" applyBorder="1" applyAlignment="1">
      <alignment horizontal="center" vertical="center"/>
    </xf>
    <xf numFmtId="167" fontId="1" fillId="3" borderId="6" xfId="0" applyNumberFormat="1" applyFont="1" applyFill="1" applyBorder="1" applyAlignment="1">
      <alignment horizontal="center"/>
    </xf>
    <xf numFmtId="167" fontId="1" fillId="3" borderId="33" xfId="0" applyNumberFormat="1" applyFont="1" applyFill="1" applyBorder="1" applyAlignment="1">
      <alignment horizontal="center"/>
    </xf>
    <xf numFmtId="0" fontId="1" fillId="3" borderId="34" xfId="0" applyFont="1" applyFill="1" applyBorder="1" applyAlignment="1">
      <alignment horizontal="center"/>
    </xf>
    <xf numFmtId="0" fontId="1" fillId="3" borderId="35" xfId="0" applyFont="1" applyFill="1" applyBorder="1" applyAlignment="1">
      <alignment horizontal="center"/>
    </xf>
    <xf numFmtId="0" fontId="1" fillId="3" borderId="36" xfId="0" applyFont="1" applyFill="1" applyBorder="1" applyAlignment="1">
      <alignment horizontal="center"/>
    </xf>
    <xf numFmtId="167" fontId="1" fillId="3" borderId="2" xfId="0" applyNumberFormat="1" applyFont="1" applyFill="1" applyBorder="1" applyAlignment="1">
      <alignment horizontal="center"/>
    </xf>
    <xf numFmtId="167" fontId="1" fillId="3" borderId="14" xfId="0" applyNumberFormat="1" applyFont="1" applyFill="1" applyBorder="1" applyAlignment="1">
      <alignment horizontal="center"/>
    </xf>
    <xf numFmtId="0" fontId="1" fillId="3" borderId="37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12" borderId="10" xfId="0" applyFont="1" applyFill="1" applyBorder="1" applyAlignment="1">
      <alignment horizontal="center"/>
    </xf>
    <xf numFmtId="0" fontId="1" fillId="12" borderId="26" xfId="0" applyFont="1" applyFill="1" applyBorder="1" applyAlignment="1">
      <alignment horizontal="center"/>
    </xf>
    <xf numFmtId="0" fontId="15" fillId="2" borderId="27" xfId="0" applyFont="1" applyFill="1" applyBorder="1" applyAlignment="1">
      <alignment horizontal="right"/>
    </xf>
    <xf numFmtId="0" fontId="15" fillId="2" borderId="29" xfId="0" applyFont="1" applyFill="1" applyBorder="1" applyAlignment="1">
      <alignment horizontal="right"/>
    </xf>
    <xf numFmtId="0" fontId="15" fillId="2" borderId="28" xfId="0" applyFont="1" applyFill="1" applyBorder="1" applyAlignment="1">
      <alignment horizontal="right"/>
    </xf>
    <xf numFmtId="0" fontId="15" fillId="2" borderId="24" xfId="0" applyFont="1" applyFill="1" applyBorder="1" applyAlignment="1">
      <alignment horizontal="right"/>
    </xf>
    <xf numFmtId="0" fontId="15" fillId="2" borderId="32" xfId="0" applyFont="1" applyFill="1" applyBorder="1" applyAlignment="1">
      <alignment horizontal="right"/>
    </xf>
    <xf numFmtId="0" fontId="15" fillId="2" borderId="25" xfId="0" applyFont="1" applyFill="1" applyBorder="1" applyAlignment="1">
      <alignment horizontal="right"/>
    </xf>
    <xf numFmtId="0" fontId="0" fillId="6" borderId="2" xfId="0" applyFill="1" applyBorder="1" applyAlignment="1">
      <alignment horizontal="center"/>
    </xf>
    <xf numFmtId="0" fontId="0" fillId="6" borderId="16" xfId="0" applyFill="1" applyBorder="1" applyAlignment="1">
      <alignment horizontal="center"/>
    </xf>
    <xf numFmtId="0" fontId="0" fillId="6" borderId="17" xfId="0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1" fillId="5" borderId="26" xfId="0" applyFont="1" applyFill="1" applyBorder="1" applyAlignment="1">
      <alignment horizontal="center"/>
    </xf>
    <xf numFmtId="0" fontId="1" fillId="11" borderId="10" xfId="0" applyFont="1" applyFill="1" applyBorder="1" applyAlignment="1">
      <alignment horizontal="center"/>
    </xf>
    <xf numFmtId="0" fontId="1" fillId="11" borderId="26" xfId="0" applyFont="1" applyFill="1" applyBorder="1" applyAlignment="1">
      <alignment horizontal="center"/>
    </xf>
    <xf numFmtId="0" fontId="14" fillId="6" borderId="2" xfId="0" applyFont="1" applyFill="1" applyBorder="1" applyAlignment="1">
      <alignment horizontal="center" vertical="center"/>
    </xf>
    <xf numFmtId="0" fontId="14" fillId="6" borderId="16" xfId="0" applyFont="1" applyFill="1" applyBorder="1" applyAlignment="1">
      <alignment horizontal="center" vertical="center"/>
    </xf>
    <xf numFmtId="0" fontId="14" fillId="6" borderId="17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" fillId="12" borderId="27" xfId="0" applyFont="1" applyFill="1" applyBorder="1" applyAlignment="1">
      <alignment horizontal="center"/>
    </xf>
    <xf numFmtId="0" fontId="1" fillId="12" borderId="28" xfId="0" applyFont="1" applyFill="1" applyBorder="1" applyAlignment="1">
      <alignment horizontal="center"/>
    </xf>
    <xf numFmtId="0" fontId="1" fillId="12" borderId="30" xfId="0" applyFont="1" applyFill="1" applyBorder="1" applyAlignment="1">
      <alignment horizontal="center"/>
    </xf>
    <xf numFmtId="0" fontId="1" fillId="12" borderId="31" xfId="0" applyFont="1" applyFill="1" applyBorder="1" applyAlignment="1">
      <alignment horizontal="center"/>
    </xf>
    <xf numFmtId="0" fontId="1" fillId="12" borderId="24" xfId="0" applyFont="1" applyFill="1" applyBorder="1" applyAlignment="1">
      <alignment horizontal="center"/>
    </xf>
    <xf numFmtId="0" fontId="1" fillId="12" borderId="25" xfId="0" applyFont="1" applyFill="1" applyBorder="1" applyAlignment="1">
      <alignment horizontal="center"/>
    </xf>
    <xf numFmtId="0" fontId="15" fillId="2" borderId="27" xfId="0" applyFont="1" applyFill="1" applyBorder="1" applyAlignment="1">
      <alignment horizontal="center"/>
    </xf>
    <xf numFmtId="0" fontId="15" fillId="2" borderId="29" xfId="0" applyFont="1" applyFill="1" applyBorder="1" applyAlignment="1">
      <alignment horizontal="center"/>
    </xf>
    <xf numFmtId="0" fontId="15" fillId="2" borderId="28" xfId="0" applyFont="1" applyFill="1" applyBorder="1" applyAlignment="1">
      <alignment horizontal="center"/>
    </xf>
    <xf numFmtId="0" fontId="15" fillId="2" borderId="24" xfId="0" applyFont="1" applyFill="1" applyBorder="1" applyAlignment="1">
      <alignment horizontal="center"/>
    </xf>
    <xf numFmtId="0" fontId="15" fillId="2" borderId="32" xfId="0" applyFont="1" applyFill="1" applyBorder="1" applyAlignment="1">
      <alignment horizontal="center"/>
    </xf>
    <xf numFmtId="0" fontId="15" fillId="2" borderId="25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5" borderId="22" xfId="0" applyFont="1" applyFill="1" applyBorder="1" applyAlignment="1">
      <alignment horizontal="center"/>
    </xf>
    <xf numFmtId="0" fontId="1" fillId="5" borderId="23" xfId="0" applyFont="1" applyFill="1" applyBorder="1" applyAlignment="1">
      <alignment horizontal="center"/>
    </xf>
    <xf numFmtId="0" fontId="1" fillId="11" borderId="22" xfId="0" applyFont="1" applyFill="1" applyBorder="1" applyAlignment="1">
      <alignment horizontal="center"/>
    </xf>
    <xf numFmtId="0" fontId="1" fillId="11" borderId="23" xfId="0" applyFont="1" applyFill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3" fillId="2" borderId="22" xfId="0" applyFont="1" applyFill="1" applyBorder="1" applyAlignment="1">
      <alignment horizontal="center"/>
    </xf>
    <xf numFmtId="0" fontId="13" fillId="2" borderId="23" xfId="0" applyFont="1" applyFill="1" applyBorder="1" applyAlignment="1">
      <alignment horizontal="center"/>
    </xf>
    <xf numFmtId="168" fontId="1" fillId="0" borderId="2" xfId="0" applyNumberFormat="1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4" xfId="0" applyBorder="1" applyAlignment="1">
      <alignment horizontal="center"/>
    </xf>
    <xf numFmtId="0" fontId="1" fillId="26" borderId="50" xfId="0" applyFont="1" applyFill="1" applyBorder="1" applyAlignment="1">
      <alignment horizontal="center" vertical="center" textRotation="90" shrinkToFit="1"/>
    </xf>
    <xf numFmtId="0" fontId="1" fillId="26" borderId="51" xfId="0" applyFont="1" applyFill="1" applyBorder="1" applyAlignment="1">
      <alignment horizontal="center" vertical="center" textRotation="90" shrinkToFit="1"/>
    </xf>
    <xf numFmtId="0" fontId="1" fillId="26" borderId="54" xfId="0" applyFont="1" applyFill="1" applyBorder="1" applyAlignment="1">
      <alignment horizontal="center" vertical="center" textRotation="90" shrinkToFit="1"/>
    </xf>
    <xf numFmtId="0" fontId="1" fillId="11" borderId="24" xfId="0" applyFont="1" applyFill="1" applyBorder="1" applyAlignment="1">
      <alignment horizontal="center" vertical="center" shrinkToFit="1"/>
    </xf>
    <xf numFmtId="0" fontId="1" fillId="11" borderId="32" xfId="0" applyFont="1" applyFill="1" applyBorder="1" applyAlignment="1">
      <alignment horizontal="center" vertical="center" shrinkToFit="1"/>
    </xf>
    <xf numFmtId="0" fontId="1" fillId="11" borderId="25" xfId="0" applyFont="1" applyFill="1" applyBorder="1" applyAlignment="1">
      <alignment horizontal="center" vertical="center" shrinkToFit="1"/>
    </xf>
    <xf numFmtId="0" fontId="1" fillId="11" borderId="51" xfId="0" applyFont="1" applyFill="1" applyBorder="1" applyAlignment="1">
      <alignment horizontal="center" vertical="center"/>
    </xf>
    <xf numFmtId="0" fontId="1" fillId="11" borderId="54" xfId="0" applyFont="1" applyFill="1" applyBorder="1" applyAlignment="1">
      <alignment horizontal="center" vertical="center"/>
    </xf>
    <xf numFmtId="0" fontId="1" fillId="11" borderId="30" xfId="0" applyFont="1" applyFill="1" applyBorder="1" applyAlignment="1">
      <alignment horizontal="center" vertical="center" wrapText="1"/>
    </xf>
    <xf numFmtId="0" fontId="1" fillId="11" borderId="0" xfId="0" applyFont="1" applyFill="1" applyBorder="1" applyAlignment="1">
      <alignment horizontal="center" vertical="center" wrapText="1"/>
    </xf>
    <xf numFmtId="0" fontId="1" fillId="11" borderId="31" xfId="0" applyFont="1" applyFill="1" applyBorder="1" applyAlignment="1">
      <alignment horizontal="center" vertical="center" wrapText="1"/>
    </xf>
    <xf numFmtId="0" fontId="1" fillId="11" borderId="24" xfId="0" applyFont="1" applyFill="1" applyBorder="1" applyAlignment="1">
      <alignment horizontal="center" vertical="center" wrapText="1"/>
    </xf>
    <xf numFmtId="0" fontId="1" fillId="11" borderId="32" xfId="0" applyFont="1" applyFill="1" applyBorder="1" applyAlignment="1">
      <alignment horizontal="center" vertical="center" wrapText="1"/>
    </xf>
    <xf numFmtId="0" fontId="1" fillId="11" borderId="25" xfId="0" applyFont="1" applyFill="1" applyBorder="1" applyAlignment="1">
      <alignment horizontal="center" vertical="center" wrapText="1"/>
    </xf>
    <xf numFmtId="0" fontId="1" fillId="26" borderId="30" xfId="0" applyFont="1" applyFill="1" applyBorder="1" applyAlignment="1">
      <alignment horizontal="center" vertical="center"/>
    </xf>
    <xf numFmtId="0" fontId="1" fillId="26" borderId="0" xfId="0" applyFont="1" applyFill="1" applyBorder="1" applyAlignment="1">
      <alignment horizontal="center" vertical="center"/>
    </xf>
    <xf numFmtId="0" fontId="1" fillId="26" borderId="31" xfId="0" applyFont="1" applyFill="1" applyBorder="1" applyAlignment="1">
      <alignment horizontal="center" vertical="center"/>
    </xf>
    <xf numFmtId="0" fontId="1" fillId="26" borderId="24" xfId="0" applyFont="1" applyFill="1" applyBorder="1" applyAlignment="1">
      <alignment horizontal="center" vertical="center"/>
    </xf>
    <xf numFmtId="0" fontId="1" fillId="26" borderId="32" xfId="0" applyFont="1" applyFill="1" applyBorder="1" applyAlignment="1">
      <alignment horizontal="center" vertical="center"/>
    </xf>
    <xf numFmtId="0" fontId="1" fillId="26" borderId="25" xfId="0" applyFont="1" applyFill="1" applyBorder="1" applyAlignment="1">
      <alignment horizontal="center" vertical="center"/>
    </xf>
    <xf numFmtId="0" fontId="1" fillId="26" borderId="2" xfId="0" applyFont="1" applyFill="1" applyBorder="1" applyAlignment="1">
      <alignment horizontal="center" vertical="center"/>
    </xf>
    <xf numFmtId="0" fontId="1" fillId="26" borderId="16" xfId="0" applyFont="1" applyFill="1" applyBorder="1" applyAlignment="1">
      <alignment horizontal="center" vertical="center"/>
    </xf>
    <xf numFmtId="0" fontId="1" fillId="26" borderId="17" xfId="0" applyFont="1" applyFill="1" applyBorder="1" applyAlignment="1">
      <alignment horizontal="center" vertical="center"/>
    </xf>
    <xf numFmtId="0" fontId="1" fillId="26" borderId="24" xfId="0" applyFont="1" applyFill="1" applyBorder="1" applyAlignment="1">
      <alignment horizontal="center" vertical="center" shrinkToFit="1"/>
    </xf>
    <xf numFmtId="0" fontId="1" fillId="26" borderId="32" xfId="0" applyFont="1" applyFill="1" applyBorder="1" applyAlignment="1">
      <alignment horizontal="center" vertical="center" shrinkToFit="1"/>
    </xf>
    <xf numFmtId="0" fontId="16" fillId="6" borderId="50" xfId="0" applyFont="1" applyFill="1" applyBorder="1" applyAlignment="1">
      <alignment horizontal="center" vertical="center" textRotation="90"/>
    </xf>
    <xf numFmtId="0" fontId="16" fillId="6" borderId="51" xfId="0" applyFont="1" applyFill="1" applyBorder="1" applyAlignment="1">
      <alignment horizontal="center" vertical="center" textRotation="90"/>
    </xf>
    <xf numFmtId="0" fontId="16" fillId="6" borderId="30" xfId="0" applyFont="1" applyFill="1" applyBorder="1" applyAlignment="1">
      <alignment horizontal="center" vertical="center" textRotation="90"/>
    </xf>
    <xf numFmtId="0" fontId="16" fillId="6" borderId="54" xfId="0" applyFont="1" applyFill="1" applyBorder="1" applyAlignment="1">
      <alignment horizontal="center" vertical="center" textRotation="90"/>
    </xf>
    <xf numFmtId="0" fontId="1" fillId="6" borderId="27" xfId="0" applyFont="1" applyFill="1" applyBorder="1" applyAlignment="1">
      <alignment horizontal="center"/>
    </xf>
    <xf numFmtId="0" fontId="1" fillId="6" borderId="28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16" xfId="0" applyFont="1" applyFill="1" applyBorder="1" applyAlignment="1">
      <alignment horizontal="center"/>
    </xf>
    <xf numFmtId="0" fontId="1" fillId="6" borderId="17" xfId="0" applyFont="1" applyFill="1" applyBorder="1" applyAlignment="1">
      <alignment horizontal="center"/>
    </xf>
    <xf numFmtId="0" fontId="1" fillId="11" borderId="2" xfId="0" applyFont="1" applyFill="1" applyBorder="1" applyAlignment="1">
      <alignment horizontal="center" vertical="center" shrinkToFit="1"/>
    </xf>
    <xf numFmtId="0" fontId="1" fillId="11" borderId="16" xfId="0" applyFont="1" applyFill="1" applyBorder="1" applyAlignment="1">
      <alignment horizontal="center" vertical="center" shrinkToFit="1"/>
    </xf>
    <xf numFmtId="0" fontId="1" fillId="11" borderId="17" xfId="0" applyFont="1" applyFill="1" applyBorder="1" applyAlignment="1">
      <alignment horizontal="center" vertical="center" shrinkToFit="1"/>
    </xf>
    <xf numFmtId="0" fontId="1" fillId="26" borderId="16" xfId="0" applyFont="1" applyFill="1" applyBorder="1" applyAlignment="1">
      <alignment horizontal="center" vertical="center" shrinkToFit="1"/>
    </xf>
    <xf numFmtId="0" fontId="1" fillId="26" borderId="17" xfId="0" applyFont="1" applyFill="1" applyBorder="1" applyAlignment="1">
      <alignment horizontal="center" vertical="center" shrinkToFit="1"/>
    </xf>
    <xf numFmtId="0" fontId="3" fillId="6" borderId="27" xfId="0" applyFont="1" applyFill="1" applyBorder="1" applyAlignment="1">
      <alignment horizontal="center" vertical="center" textRotation="90" wrapText="1"/>
    </xf>
    <xf numFmtId="0" fontId="3" fillId="6" borderId="29" xfId="0" applyFont="1" applyFill="1" applyBorder="1" applyAlignment="1">
      <alignment horizontal="center" vertical="center" textRotation="90" wrapText="1"/>
    </xf>
    <xf numFmtId="0" fontId="3" fillId="6" borderId="28" xfId="0" applyFont="1" applyFill="1" applyBorder="1" applyAlignment="1">
      <alignment horizontal="center" vertical="center" textRotation="90" wrapText="1"/>
    </xf>
    <xf numFmtId="0" fontId="3" fillId="6" borderId="30" xfId="0" applyFont="1" applyFill="1" applyBorder="1" applyAlignment="1">
      <alignment horizontal="center" vertical="center" textRotation="90" wrapText="1"/>
    </xf>
    <xf numFmtId="0" fontId="3" fillId="6" borderId="0" xfId="0" applyFont="1" applyFill="1" applyBorder="1" applyAlignment="1">
      <alignment horizontal="center" vertical="center" textRotation="90" wrapText="1"/>
    </xf>
    <xf numFmtId="0" fontId="3" fillId="6" borderId="31" xfId="0" applyFont="1" applyFill="1" applyBorder="1" applyAlignment="1">
      <alignment horizontal="center" vertical="center" textRotation="90" wrapText="1"/>
    </xf>
    <xf numFmtId="0" fontId="3" fillId="6" borderId="24" xfId="0" applyFont="1" applyFill="1" applyBorder="1" applyAlignment="1">
      <alignment horizontal="center" vertical="center" textRotation="90" wrapText="1"/>
    </xf>
    <xf numFmtId="0" fontId="3" fillId="6" borderId="32" xfId="0" applyFont="1" applyFill="1" applyBorder="1" applyAlignment="1">
      <alignment horizontal="center" vertical="center" textRotation="90" wrapText="1"/>
    </xf>
    <xf numFmtId="0" fontId="3" fillId="6" borderId="25" xfId="0" applyFont="1" applyFill="1" applyBorder="1" applyAlignment="1">
      <alignment horizontal="center" vertical="center" textRotation="90" wrapText="1"/>
    </xf>
    <xf numFmtId="0" fontId="1" fillId="11" borderId="50" xfId="0" applyFont="1" applyFill="1" applyBorder="1" applyAlignment="1">
      <alignment horizontal="center" vertical="center"/>
    </xf>
    <xf numFmtId="0" fontId="1" fillId="11" borderId="27" xfId="0" applyFont="1" applyFill="1" applyBorder="1" applyAlignment="1">
      <alignment horizontal="center" vertical="center" wrapText="1" shrinkToFit="1"/>
    </xf>
    <xf numFmtId="0" fontId="1" fillId="11" borderId="29" xfId="0" applyFont="1" applyFill="1" applyBorder="1" applyAlignment="1">
      <alignment horizontal="center" vertical="center" wrapText="1" shrinkToFit="1"/>
    </xf>
    <xf numFmtId="0" fontId="1" fillId="11" borderId="28" xfId="0" applyFont="1" applyFill="1" applyBorder="1" applyAlignment="1">
      <alignment horizontal="center" vertical="center" wrapText="1" shrinkToFit="1"/>
    </xf>
    <xf numFmtId="0" fontId="1" fillId="11" borderId="24" xfId="0" applyFont="1" applyFill="1" applyBorder="1" applyAlignment="1">
      <alignment horizontal="center" vertical="center" wrapText="1" shrinkToFit="1"/>
    </xf>
    <xf numFmtId="0" fontId="1" fillId="11" borderId="32" xfId="0" applyFont="1" applyFill="1" applyBorder="1" applyAlignment="1">
      <alignment horizontal="center" vertical="center" wrapText="1" shrinkToFit="1"/>
    </xf>
    <xf numFmtId="0" fontId="1" fillId="11" borderId="25" xfId="0" applyFont="1" applyFill="1" applyBorder="1" applyAlignment="1">
      <alignment horizontal="center" vertical="center" wrapText="1" shrinkToFit="1"/>
    </xf>
    <xf numFmtId="0" fontId="1" fillId="11" borderId="27" xfId="0" applyFont="1" applyFill="1" applyBorder="1" applyAlignment="1">
      <alignment horizontal="center" vertical="center" shrinkToFit="1"/>
    </xf>
    <xf numFmtId="0" fontId="1" fillId="11" borderId="29" xfId="0" applyFont="1" applyFill="1" applyBorder="1" applyAlignment="1">
      <alignment horizontal="center" vertical="center" shrinkToFit="1"/>
    </xf>
    <xf numFmtId="0" fontId="1" fillId="11" borderId="28" xfId="0" applyFont="1" applyFill="1" applyBorder="1" applyAlignment="1">
      <alignment horizontal="center" vertical="center" shrinkToFit="1"/>
    </xf>
    <xf numFmtId="0" fontId="1" fillId="26" borderId="27" xfId="0" applyFont="1" applyFill="1" applyBorder="1" applyAlignment="1">
      <alignment horizontal="center" vertical="center"/>
    </xf>
    <xf numFmtId="0" fontId="1" fillId="26" borderId="29" xfId="0" applyFont="1" applyFill="1" applyBorder="1" applyAlignment="1">
      <alignment horizontal="center" vertical="center"/>
    </xf>
    <xf numFmtId="0" fontId="1" fillId="26" borderId="28" xfId="0" applyFont="1" applyFill="1" applyBorder="1" applyAlignment="1">
      <alignment horizontal="center" vertical="center"/>
    </xf>
    <xf numFmtId="0" fontId="1" fillId="26" borderId="50" xfId="0" applyFont="1" applyFill="1" applyBorder="1" applyAlignment="1">
      <alignment horizontal="center" vertical="center"/>
    </xf>
    <xf numFmtId="0" fontId="1" fillId="26" borderId="54" xfId="0" applyFont="1" applyFill="1" applyBorder="1" applyAlignment="1">
      <alignment horizontal="center" vertical="center"/>
    </xf>
    <xf numFmtId="0" fontId="1" fillId="6" borderId="31" xfId="0" applyFont="1" applyFill="1" applyBorder="1" applyAlignment="1">
      <alignment horizontal="center"/>
    </xf>
    <xf numFmtId="0" fontId="1" fillId="6" borderId="24" xfId="0" applyFont="1" applyFill="1" applyBorder="1" applyAlignment="1">
      <alignment horizontal="center"/>
    </xf>
    <xf numFmtId="0" fontId="1" fillId="6" borderId="25" xfId="0" applyFont="1" applyFill="1" applyBorder="1" applyAlignment="1">
      <alignment horizontal="center"/>
    </xf>
    <xf numFmtId="0" fontId="17" fillId="6" borderId="2" xfId="0" applyFont="1" applyFill="1" applyBorder="1" applyAlignment="1">
      <alignment horizontal="center" vertical="center"/>
    </xf>
    <xf numFmtId="0" fontId="17" fillId="6" borderId="16" xfId="0" applyFont="1" applyFill="1" applyBorder="1" applyAlignment="1">
      <alignment horizontal="center" vertical="center"/>
    </xf>
    <xf numFmtId="0" fontId="17" fillId="6" borderId="17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6" borderId="2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1" fillId="6" borderId="63" xfId="0" applyFont="1" applyFill="1" applyBorder="1" applyAlignment="1">
      <alignment horizontal="center"/>
    </xf>
    <xf numFmtId="0" fontId="1" fillId="6" borderId="56" xfId="0" applyFont="1" applyFill="1" applyBorder="1" applyAlignment="1">
      <alignment horizontal="center"/>
    </xf>
    <xf numFmtId="0" fontId="1" fillId="6" borderId="34" xfId="0" applyFont="1" applyFill="1" applyBorder="1" applyAlignment="1">
      <alignment horizontal="center"/>
    </xf>
    <xf numFmtId="0" fontId="1" fillId="6" borderId="60" xfId="0" applyFont="1" applyFill="1" applyBorder="1" applyAlignment="1">
      <alignment horizontal="center"/>
    </xf>
    <xf numFmtId="0" fontId="1" fillId="18" borderId="2" xfId="0" applyFont="1" applyFill="1" applyBorder="1" applyAlignment="1">
      <alignment horizontal="center"/>
    </xf>
    <xf numFmtId="0" fontId="1" fillId="18" borderId="16" xfId="0" applyFont="1" applyFill="1" applyBorder="1" applyAlignment="1">
      <alignment horizontal="center"/>
    </xf>
    <xf numFmtId="0" fontId="1" fillId="18" borderId="17" xfId="0" applyFont="1" applyFill="1" applyBorder="1" applyAlignment="1">
      <alignment horizontal="center"/>
    </xf>
    <xf numFmtId="0" fontId="1" fillId="18" borderId="50" xfId="0" applyFont="1" applyFill="1" applyBorder="1" applyAlignment="1">
      <alignment horizontal="center" vertical="center"/>
    </xf>
    <xf numFmtId="0" fontId="1" fillId="18" borderId="54" xfId="0" applyFont="1" applyFill="1" applyBorder="1" applyAlignment="1">
      <alignment horizontal="center" vertical="center"/>
    </xf>
    <xf numFmtId="164" fontId="1" fillId="6" borderId="41" xfId="0" applyNumberFormat="1" applyFont="1" applyFill="1" applyBorder="1" applyAlignment="1">
      <alignment horizontal="center"/>
    </xf>
    <xf numFmtId="164" fontId="1" fillId="6" borderId="42" xfId="0" applyNumberFormat="1" applyFont="1" applyFill="1" applyBorder="1" applyAlignment="1">
      <alignment horizontal="center"/>
    </xf>
    <xf numFmtId="164" fontId="1" fillId="6" borderId="21" xfId="0" applyNumberFormat="1" applyFont="1" applyFill="1" applyBorder="1" applyAlignment="1">
      <alignment horizontal="center"/>
    </xf>
    <xf numFmtId="164" fontId="1" fillId="6" borderId="1" xfId="0" applyNumberFormat="1" applyFont="1" applyFill="1" applyBorder="1" applyAlignment="1">
      <alignment horizontal="center"/>
    </xf>
    <xf numFmtId="164" fontId="1" fillId="6" borderId="7" xfId="0" applyNumberFormat="1" applyFont="1" applyFill="1" applyBorder="1" applyAlignment="1">
      <alignment horizontal="center"/>
    </xf>
    <xf numFmtId="164" fontId="1" fillId="6" borderId="8" xfId="0" applyNumberFormat="1" applyFont="1" applyFill="1" applyBorder="1" applyAlignment="1">
      <alignment horizontal="center"/>
    </xf>
    <xf numFmtId="0" fontId="1" fillId="6" borderId="52" xfId="0" applyFont="1" applyFill="1" applyBorder="1" applyAlignment="1">
      <alignment horizontal="center"/>
    </xf>
    <xf numFmtId="0" fontId="1" fillId="6" borderId="38" xfId="0" applyFont="1" applyFill="1" applyBorder="1" applyAlignment="1">
      <alignment horizontal="center"/>
    </xf>
    <xf numFmtId="164" fontId="1" fillId="6" borderId="38" xfId="0" applyNumberFormat="1" applyFont="1" applyFill="1" applyBorder="1" applyAlignment="1">
      <alignment horizontal="center"/>
    </xf>
    <xf numFmtId="0" fontId="1" fillId="18" borderId="51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horizontal="center" vertical="center"/>
    </xf>
    <xf numFmtId="0" fontId="18" fillId="2" borderId="1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1" fillId="2" borderId="31" xfId="0" applyFont="1" applyFill="1" applyBorder="1" applyAlignment="1">
      <alignment horizontal="center"/>
    </xf>
    <xf numFmtId="0" fontId="1" fillId="6" borderId="30" xfId="0" applyFont="1" applyFill="1" applyBorder="1" applyAlignment="1">
      <alignment horizontal="center"/>
    </xf>
    <xf numFmtId="0" fontId="1" fillId="6" borderId="53" xfId="0" applyFont="1" applyFill="1" applyBorder="1" applyAlignment="1">
      <alignment horizontal="center"/>
    </xf>
    <xf numFmtId="0" fontId="1" fillId="6" borderId="62" xfId="0" applyFont="1" applyFill="1" applyBorder="1" applyAlignment="1">
      <alignment horizontal="center"/>
    </xf>
    <xf numFmtId="0" fontId="1" fillId="6" borderId="58" xfId="0" applyFont="1" applyFill="1" applyBorder="1" applyAlignment="1">
      <alignment horizontal="center"/>
    </xf>
    <xf numFmtId="0" fontId="1" fillId="6" borderId="35" xfId="0" applyFont="1" applyFill="1" applyBorder="1" applyAlignment="1">
      <alignment horizontal="center"/>
    </xf>
    <xf numFmtId="0" fontId="1" fillId="18" borderId="24" xfId="0" applyFont="1" applyFill="1" applyBorder="1" applyAlignment="1">
      <alignment horizontal="center"/>
    </xf>
    <xf numFmtId="0" fontId="1" fillId="6" borderId="13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164" fontId="1" fillId="6" borderId="11" xfId="0" applyNumberFormat="1" applyFont="1" applyFill="1" applyBorder="1" applyAlignment="1">
      <alignment horizontal="center"/>
    </xf>
    <xf numFmtId="164" fontId="1" fillId="6" borderId="12" xfId="0" applyNumberFormat="1" applyFont="1" applyFill="1" applyBorder="1" applyAlignment="1">
      <alignment horizontal="center"/>
    </xf>
    <xf numFmtId="164" fontId="1" fillId="6" borderId="13" xfId="0" applyNumberFormat="1" applyFont="1" applyFill="1" applyBorder="1" applyAlignment="1">
      <alignment horizontal="center"/>
    </xf>
    <xf numFmtId="0" fontId="1" fillId="6" borderId="68" xfId="0" applyFont="1" applyFill="1" applyBorder="1" applyAlignment="1">
      <alignment horizontal="center"/>
    </xf>
    <xf numFmtId="0" fontId="1" fillId="6" borderId="15" xfId="0" applyFont="1" applyFill="1" applyBorder="1" applyAlignment="1">
      <alignment horizontal="center"/>
    </xf>
    <xf numFmtId="0" fontId="1" fillId="6" borderId="59" xfId="0" applyFont="1" applyFill="1" applyBorder="1" applyAlignment="1">
      <alignment horizontal="center"/>
    </xf>
    <xf numFmtId="0" fontId="1" fillId="6" borderId="42" xfId="0" applyFont="1" applyFill="1" applyBorder="1" applyAlignment="1">
      <alignment horizontal="center"/>
    </xf>
    <xf numFmtId="0" fontId="1" fillId="6" borderId="61" xfId="0" applyFont="1" applyFill="1" applyBorder="1" applyAlignment="1">
      <alignment horizontal="center"/>
    </xf>
    <xf numFmtId="164" fontId="1" fillId="6" borderId="9" xfId="0" applyNumberFormat="1" applyFont="1" applyFill="1" applyBorder="1" applyAlignment="1">
      <alignment horizontal="center"/>
    </xf>
    <xf numFmtId="0" fontId="1" fillId="6" borderId="33" xfId="0" applyFont="1" applyFill="1" applyBorder="1" applyAlignment="1">
      <alignment horizontal="center"/>
    </xf>
    <xf numFmtId="164" fontId="1" fillId="6" borderId="34" xfId="0" applyNumberFormat="1" applyFont="1" applyFill="1" applyBorder="1" applyAlignment="1">
      <alignment horizontal="center"/>
    </xf>
    <xf numFmtId="164" fontId="1" fillId="6" borderId="60" xfId="0" applyNumberFormat="1" applyFont="1" applyFill="1" applyBorder="1" applyAlignment="1">
      <alignment horizontal="center"/>
    </xf>
    <xf numFmtId="0" fontId="1" fillId="6" borderId="36" xfId="0" applyFont="1" applyFill="1" applyBorder="1" applyAlignment="1">
      <alignment horizontal="center"/>
    </xf>
    <xf numFmtId="0" fontId="1" fillId="6" borderId="26" xfId="0" applyFont="1" applyFill="1" applyBorder="1" applyAlignment="1">
      <alignment horizontal="center"/>
    </xf>
    <xf numFmtId="0" fontId="1" fillId="18" borderId="2" xfId="0" applyFont="1" applyFill="1" applyBorder="1" applyAlignment="1">
      <alignment horizontal="center" vertical="center"/>
    </xf>
    <xf numFmtId="0" fontId="1" fillId="18" borderId="16" xfId="0" applyFont="1" applyFill="1" applyBorder="1" applyAlignment="1">
      <alignment horizontal="center" vertical="center"/>
    </xf>
    <xf numFmtId="0" fontId="1" fillId="18" borderId="17" xfId="0" applyFont="1" applyFill="1" applyBorder="1" applyAlignment="1">
      <alignment horizontal="center" vertical="center"/>
    </xf>
    <xf numFmtId="0" fontId="1" fillId="6" borderId="19" xfId="0" applyFont="1" applyFill="1" applyBorder="1" applyAlignment="1">
      <alignment horizontal="center"/>
    </xf>
    <xf numFmtId="0" fontId="1" fillId="6" borderId="20" xfId="0" applyFont="1" applyFill="1" applyBorder="1" applyAlignment="1">
      <alignment horizontal="center"/>
    </xf>
    <xf numFmtId="164" fontId="1" fillId="6" borderId="53" xfId="0" applyNumberFormat="1" applyFont="1" applyFill="1" applyBorder="1" applyAlignment="1">
      <alignment horizontal="center"/>
    </xf>
    <xf numFmtId="167" fontId="1" fillId="2" borderId="21" xfId="0" applyNumberFormat="1" applyFont="1" applyFill="1" applyBorder="1" applyAlignment="1">
      <alignment horizontal="center" shrinkToFit="1"/>
    </xf>
    <xf numFmtId="167" fontId="1" fillId="2" borderId="1" xfId="0" applyNumberFormat="1" applyFont="1" applyFill="1" applyBorder="1" applyAlignment="1">
      <alignment horizontal="center" shrinkToFit="1"/>
    </xf>
    <xf numFmtId="167" fontId="1" fillId="2" borderId="12" xfId="0" applyNumberFormat="1" applyFont="1" applyFill="1" applyBorder="1" applyAlignment="1">
      <alignment horizontal="center" shrinkToFit="1"/>
    </xf>
    <xf numFmtId="167" fontId="1" fillId="2" borderId="13" xfId="0" applyNumberFormat="1" applyFont="1" applyFill="1" applyBorder="1" applyAlignment="1">
      <alignment horizontal="center" shrinkToFit="1"/>
    </xf>
    <xf numFmtId="167" fontId="1" fillId="2" borderId="38" xfId="0" applyNumberFormat="1" applyFont="1" applyFill="1" applyBorder="1" applyAlignment="1">
      <alignment horizontal="center" shrinkToFit="1"/>
    </xf>
    <xf numFmtId="14" fontId="1" fillId="10" borderId="10" xfId="0" applyNumberFormat="1" applyFont="1" applyFill="1" applyBorder="1" applyAlignment="1">
      <alignment horizontal="center" shrinkToFit="1"/>
    </xf>
    <xf numFmtId="14" fontId="1" fillId="10" borderId="62" xfId="0" applyNumberFormat="1" applyFont="1" applyFill="1" applyBorder="1" applyAlignment="1">
      <alignment horizontal="center" shrinkToFit="1"/>
    </xf>
    <xf numFmtId="14" fontId="1" fillId="10" borderId="26" xfId="0" applyNumberFormat="1" applyFont="1" applyFill="1" applyBorder="1" applyAlignment="1">
      <alignment horizontal="center" shrinkToFit="1"/>
    </xf>
    <xf numFmtId="167" fontId="1" fillId="2" borderId="11" xfId="0" applyNumberFormat="1" applyFont="1" applyFill="1" applyBorder="1" applyAlignment="1">
      <alignment horizontal="center" shrinkToFit="1"/>
    </xf>
    <xf numFmtId="0" fontId="1" fillId="0" borderId="68" xfId="0" applyFont="1" applyBorder="1" applyAlignment="1">
      <alignment horizontal="center" shrinkToFit="1"/>
    </xf>
    <xf numFmtId="0" fontId="1" fillId="0" borderId="12" xfId="0" applyFont="1" applyBorder="1" applyAlignment="1">
      <alignment horizontal="center" shrinkToFit="1"/>
    </xf>
    <xf numFmtId="0" fontId="1" fillId="0" borderId="13" xfId="0" applyFont="1" applyBorder="1" applyAlignment="1">
      <alignment horizontal="center" shrinkToFit="1"/>
    </xf>
    <xf numFmtId="0" fontId="1" fillId="0" borderId="29" xfId="0" applyFont="1" applyBorder="1" applyAlignment="1">
      <alignment horizontal="center" shrinkToFit="1"/>
    </xf>
    <xf numFmtId="0" fontId="1" fillId="0" borderId="28" xfId="0" applyFont="1" applyBorder="1" applyAlignment="1">
      <alignment horizontal="center" shrinkToFit="1"/>
    </xf>
    <xf numFmtId="0" fontId="1" fillId="0" borderId="0" xfId="0" applyFont="1" applyBorder="1" applyAlignment="1">
      <alignment horizontal="center" shrinkToFit="1"/>
    </xf>
    <xf numFmtId="0" fontId="1" fillId="0" borderId="31" xfId="0" applyFont="1" applyBorder="1" applyAlignment="1">
      <alignment horizontal="center" shrinkToFit="1"/>
    </xf>
    <xf numFmtId="0" fontId="1" fillId="0" borderId="32" xfId="0" applyFont="1" applyBorder="1" applyAlignment="1">
      <alignment horizontal="center" shrinkToFit="1"/>
    </xf>
    <xf numFmtId="0" fontId="1" fillId="0" borderId="25" xfId="0" applyFont="1" applyBorder="1" applyAlignment="1">
      <alignment horizontal="center" shrinkToFit="1"/>
    </xf>
    <xf numFmtId="0" fontId="18" fillId="2" borderId="2" xfId="0" applyFont="1" applyFill="1" applyBorder="1" applyAlignment="1">
      <alignment horizontal="center" shrinkToFit="1"/>
    </xf>
    <xf numFmtId="0" fontId="18" fillId="2" borderId="16" xfId="0" applyFont="1" applyFill="1" applyBorder="1" applyAlignment="1">
      <alignment horizontal="center" shrinkToFit="1"/>
    </xf>
    <xf numFmtId="0" fontId="18" fillId="2" borderId="29" xfId="0" applyFont="1" applyFill="1" applyBorder="1" applyAlignment="1">
      <alignment horizontal="center" shrinkToFit="1"/>
    </xf>
    <xf numFmtId="0" fontId="18" fillId="2" borderId="17" xfId="0" applyFont="1" applyFill="1" applyBorder="1" applyAlignment="1">
      <alignment horizontal="center" shrinkToFit="1"/>
    </xf>
    <xf numFmtId="14" fontId="1" fillId="6" borderId="2" xfId="0" applyNumberFormat="1" applyFont="1" applyFill="1" applyBorder="1" applyAlignment="1">
      <alignment horizontal="center" shrinkToFit="1"/>
    </xf>
    <xf numFmtId="14" fontId="1" fillId="6" borderId="16" xfId="0" applyNumberFormat="1" applyFont="1" applyFill="1" applyBorder="1" applyAlignment="1">
      <alignment horizontal="center" shrinkToFit="1"/>
    </xf>
    <xf numFmtId="14" fontId="1" fillId="6" borderId="17" xfId="0" applyNumberFormat="1" applyFont="1" applyFill="1" applyBorder="1" applyAlignment="1">
      <alignment horizontal="center" shrinkToFit="1"/>
    </xf>
    <xf numFmtId="167" fontId="1" fillId="2" borderId="7" xfId="0" applyNumberFormat="1" applyFont="1" applyFill="1" applyBorder="1" applyAlignment="1">
      <alignment horizontal="center" shrinkToFit="1"/>
    </xf>
    <xf numFmtId="167" fontId="1" fillId="2" borderId="8" xfId="0" applyNumberFormat="1" applyFont="1" applyFill="1" applyBorder="1" applyAlignment="1">
      <alignment horizontal="center" shrinkToFit="1"/>
    </xf>
    <xf numFmtId="167" fontId="1" fillId="2" borderId="9" xfId="0" applyNumberFormat="1" applyFont="1" applyFill="1" applyBorder="1" applyAlignment="1">
      <alignment horizontal="center" shrinkToFit="1"/>
    </xf>
    <xf numFmtId="0" fontId="1" fillId="0" borderId="57" xfId="0" applyFont="1" applyBorder="1" applyAlignment="1">
      <alignment horizontal="center" shrinkToFit="1"/>
    </xf>
    <xf numFmtId="0" fontId="1" fillId="0" borderId="15" xfId="0" applyFont="1" applyBorder="1" applyAlignment="1">
      <alignment horizontal="center" shrinkToFit="1"/>
    </xf>
    <xf numFmtId="0" fontId="1" fillId="0" borderId="20" xfId="0" applyFont="1" applyBorder="1" applyAlignment="1">
      <alignment horizontal="center" shrinkToFit="1"/>
    </xf>
    <xf numFmtId="0" fontId="1" fillId="0" borderId="52" xfId="0" applyFont="1" applyBorder="1" applyAlignment="1">
      <alignment horizontal="center" shrinkToFit="1"/>
    </xf>
    <xf numFmtId="0" fontId="1" fillId="0" borderId="1" xfId="0" applyFont="1" applyBorder="1" applyAlignment="1">
      <alignment horizontal="center" shrinkToFit="1"/>
    </xf>
    <xf numFmtId="0" fontId="1" fillId="0" borderId="38" xfId="0" applyFont="1" applyBorder="1" applyAlignment="1">
      <alignment horizontal="center" shrinkToFit="1"/>
    </xf>
    <xf numFmtId="14" fontId="1" fillId="2" borderId="2" xfId="0" applyNumberFormat="1" applyFont="1" applyFill="1" applyBorder="1" applyAlignment="1">
      <alignment horizontal="center" shrinkToFit="1"/>
    </xf>
    <xf numFmtId="14" fontId="1" fillId="2" borderId="16" xfId="0" applyNumberFormat="1" applyFont="1" applyFill="1" applyBorder="1" applyAlignment="1">
      <alignment horizontal="center" shrinkToFit="1"/>
    </xf>
    <xf numFmtId="14" fontId="1" fillId="2" borderId="17" xfId="0" applyNumberFormat="1" applyFont="1" applyFill="1" applyBorder="1" applyAlignment="1">
      <alignment horizontal="center" shrinkToFit="1"/>
    </xf>
    <xf numFmtId="14" fontId="1" fillId="2" borderId="22" xfId="0" applyNumberFormat="1" applyFont="1" applyFill="1" applyBorder="1" applyAlignment="1">
      <alignment horizontal="center" shrinkToFit="1"/>
    </xf>
    <xf numFmtId="14" fontId="1" fillId="2" borderId="72" xfId="0" applyNumberFormat="1" applyFont="1" applyFill="1" applyBorder="1" applyAlignment="1">
      <alignment horizontal="center" shrinkToFit="1"/>
    </xf>
    <xf numFmtId="14" fontId="1" fillId="2" borderId="23" xfId="0" applyNumberFormat="1" applyFont="1" applyFill="1" applyBorder="1" applyAlignment="1">
      <alignment horizontal="center" shrinkToFit="1"/>
    </xf>
    <xf numFmtId="14" fontId="1" fillId="10" borderId="22" xfId="0" applyNumberFormat="1" applyFont="1" applyFill="1" applyBorder="1" applyAlignment="1">
      <alignment horizontal="center" shrinkToFit="1"/>
    </xf>
    <xf numFmtId="14" fontId="1" fillId="10" borderId="72" xfId="0" applyNumberFormat="1" applyFont="1" applyFill="1" applyBorder="1" applyAlignment="1">
      <alignment horizontal="center" shrinkToFit="1"/>
    </xf>
    <xf numFmtId="14" fontId="1" fillId="10" borderId="23" xfId="0" applyNumberFormat="1" applyFont="1" applyFill="1" applyBorder="1" applyAlignment="1">
      <alignment horizontal="center" shrinkToFit="1"/>
    </xf>
    <xf numFmtId="14" fontId="1" fillId="11" borderId="22" xfId="0" applyNumberFormat="1" applyFont="1" applyFill="1" applyBorder="1" applyAlignment="1">
      <alignment horizontal="center" shrinkToFit="1"/>
    </xf>
    <xf numFmtId="14" fontId="1" fillId="11" borderId="72" xfId="0" applyNumberFormat="1" applyFont="1" applyFill="1" applyBorder="1" applyAlignment="1">
      <alignment horizontal="center" shrinkToFit="1"/>
    </xf>
    <xf numFmtId="14" fontId="1" fillId="11" borderId="23" xfId="0" applyNumberFormat="1" applyFont="1" applyFill="1" applyBorder="1" applyAlignment="1">
      <alignment horizontal="center" shrinkToFit="1"/>
    </xf>
    <xf numFmtId="0" fontId="0" fillId="0" borderId="0" xfId="0" applyAlignment="1">
      <alignment horizontal="center" shrinkToFit="1"/>
    </xf>
    <xf numFmtId="14" fontId="1" fillId="0" borderId="2" xfId="0" applyNumberFormat="1" applyFont="1" applyBorder="1" applyAlignment="1">
      <alignment horizontal="center" shrinkToFit="1"/>
    </xf>
    <xf numFmtId="14" fontId="1" fillId="0" borderId="16" xfId="0" applyNumberFormat="1" applyFont="1" applyBorder="1" applyAlignment="1">
      <alignment horizontal="center" shrinkToFit="1"/>
    </xf>
    <xf numFmtId="14" fontId="1" fillId="0" borderId="17" xfId="0" applyNumberFormat="1" applyFont="1" applyBorder="1" applyAlignment="1">
      <alignment horizontal="center" shrinkToFit="1"/>
    </xf>
    <xf numFmtId="14" fontId="1" fillId="2" borderId="10" xfId="0" applyNumberFormat="1" applyFont="1" applyFill="1" applyBorder="1" applyAlignment="1">
      <alignment horizontal="center" shrinkToFit="1"/>
    </xf>
    <xf numFmtId="14" fontId="1" fillId="2" borderId="62" xfId="0" applyNumberFormat="1" applyFont="1" applyFill="1" applyBorder="1" applyAlignment="1">
      <alignment horizontal="center" shrinkToFit="1"/>
    </xf>
    <xf numFmtId="14" fontId="1" fillId="2" borderId="26" xfId="0" applyNumberFormat="1" applyFont="1" applyFill="1" applyBorder="1" applyAlignment="1">
      <alignment horizontal="center" shrinkToFit="1"/>
    </xf>
    <xf numFmtId="14" fontId="1" fillId="10" borderId="2" xfId="0" applyNumberFormat="1" applyFont="1" applyFill="1" applyBorder="1" applyAlignment="1">
      <alignment horizontal="center" shrinkToFit="1"/>
    </xf>
    <xf numFmtId="14" fontId="1" fillId="10" borderId="16" xfId="0" applyNumberFormat="1" applyFont="1" applyFill="1" applyBorder="1" applyAlignment="1">
      <alignment horizontal="center" shrinkToFit="1"/>
    </xf>
    <xf numFmtId="14" fontId="1" fillId="10" borderId="17" xfId="0" applyNumberFormat="1" applyFont="1" applyFill="1" applyBorder="1" applyAlignment="1">
      <alignment horizontal="center" shrinkToFit="1"/>
    </xf>
    <xf numFmtId="14" fontId="1" fillId="11" borderId="2" xfId="0" applyNumberFormat="1" applyFont="1" applyFill="1" applyBorder="1" applyAlignment="1">
      <alignment horizontal="center" shrinkToFit="1"/>
    </xf>
    <xf numFmtId="14" fontId="1" fillId="11" borderId="16" xfId="0" applyNumberFormat="1" applyFont="1" applyFill="1" applyBorder="1" applyAlignment="1">
      <alignment horizontal="center" shrinkToFit="1"/>
    </xf>
    <xf numFmtId="14" fontId="1" fillId="11" borderId="17" xfId="0" applyNumberFormat="1" applyFont="1" applyFill="1" applyBorder="1" applyAlignment="1">
      <alignment horizontal="center" shrinkToFit="1"/>
    </xf>
    <xf numFmtId="14" fontId="1" fillId="11" borderId="10" xfId="0" applyNumberFormat="1" applyFont="1" applyFill="1" applyBorder="1" applyAlignment="1">
      <alignment horizontal="center" shrinkToFit="1"/>
    </xf>
    <xf numFmtId="14" fontId="1" fillId="11" borderId="62" xfId="0" applyNumberFormat="1" applyFont="1" applyFill="1" applyBorder="1" applyAlignment="1">
      <alignment horizontal="center" shrinkToFit="1"/>
    </xf>
    <xf numFmtId="14" fontId="1" fillId="11" borderId="26" xfId="0" applyNumberFormat="1" applyFont="1" applyFill="1" applyBorder="1" applyAlignment="1">
      <alignment horizontal="center" shrinkToFit="1"/>
    </xf>
    <xf numFmtId="167" fontId="1" fillId="2" borderId="67" xfId="0" applyNumberFormat="1" applyFont="1" applyFill="1" applyBorder="1" applyAlignment="1">
      <alignment horizontal="center" shrinkToFit="1"/>
    </xf>
    <xf numFmtId="167" fontId="1" fillId="2" borderId="56" xfId="0" applyNumberFormat="1" applyFont="1" applyFill="1" applyBorder="1" applyAlignment="1">
      <alignment horizontal="center" shrinkToFit="1"/>
    </xf>
    <xf numFmtId="167" fontId="1" fillId="2" borderId="10" xfId="0" applyNumberFormat="1" applyFont="1" applyFill="1" applyBorder="1" applyAlignment="1">
      <alignment horizontal="center" shrinkToFit="1"/>
    </xf>
    <xf numFmtId="167" fontId="1" fillId="2" borderId="68" xfId="0" applyNumberFormat="1" applyFont="1" applyFill="1" applyBorder="1" applyAlignment="1">
      <alignment horizontal="center" shrinkToFit="1"/>
    </xf>
    <xf numFmtId="167" fontId="1" fillId="2" borderId="53" xfId="0" applyNumberFormat="1" applyFont="1" applyFill="1" applyBorder="1" applyAlignment="1">
      <alignment horizontal="center" shrinkToFit="1"/>
    </xf>
    <xf numFmtId="167" fontId="1" fillId="2" borderId="26" xfId="0" applyNumberFormat="1" applyFont="1" applyFill="1" applyBorder="1" applyAlignment="1">
      <alignment horizontal="center" shrinkToFit="1"/>
    </xf>
    <xf numFmtId="0" fontId="17" fillId="0" borderId="27" xfId="0" applyFont="1" applyBorder="1" applyAlignment="1">
      <alignment horizontal="center"/>
    </xf>
    <xf numFmtId="0" fontId="17" fillId="0" borderId="29" xfId="0" applyFont="1" applyBorder="1" applyAlignment="1">
      <alignment horizontal="center"/>
    </xf>
    <xf numFmtId="0" fontId="17" fillId="0" borderId="28" xfId="0" applyFont="1" applyBorder="1" applyAlignment="1">
      <alignment horizontal="center"/>
    </xf>
    <xf numFmtId="0" fontId="17" fillId="0" borderId="24" xfId="0" applyFont="1" applyBorder="1" applyAlignment="1">
      <alignment horizontal="center"/>
    </xf>
    <xf numFmtId="0" fontId="17" fillId="0" borderId="32" xfId="0" applyFont="1" applyBorder="1" applyAlignment="1">
      <alignment horizontal="center"/>
    </xf>
    <xf numFmtId="0" fontId="17" fillId="0" borderId="25" xfId="0" applyFont="1" applyBorder="1" applyAlignment="1">
      <alignment horizontal="center"/>
    </xf>
    <xf numFmtId="167" fontId="1" fillId="2" borderId="19" xfId="0" applyNumberFormat="1" applyFont="1" applyFill="1" applyBorder="1" applyAlignment="1">
      <alignment horizontal="center" shrinkToFit="1"/>
    </xf>
    <xf numFmtId="167" fontId="1" fillId="2" borderId="20" xfId="0" applyNumberFormat="1" applyFont="1" applyFill="1" applyBorder="1" applyAlignment="1">
      <alignment horizontal="center" shrinkToFit="1"/>
    </xf>
    <xf numFmtId="167" fontId="1" fillId="2" borderId="57" xfId="0" applyNumberFormat="1" applyFont="1" applyFill="1" applyBorder="1" applyAlignment="1">
      <alignment horizontal="center" shrinkToFit="1"/>
    </xf>
    <xf numFmtId="167" fontId="1" fillId="2" borderId="15" xfId="0" applyNumberFormat="1" applyFont="1" applyFill="1" applyBorder="1" applyAlignment="1">
      <alignment horizontal="center" shrinkToFit="1"/>
    </xf>
    <xf numFmtId="0" fontId="1" fillId="0" borderId="11" xfId="0" applyFont="1" applyBorder="1" applyAlignment="1">
      <alignment horizontal="center" shrinkToFit="1"/>
    </xf>
    <xf numFmtId="0" fontId="1" fillId="0" borderId="27" xfId="0" applyFont="1" applyBorder="1" applyAlignment="1">
      <alignment horizontal="center" shrinkToFit="1"/>
    </xf>
    <xf numFmtId="0" fontId="1" fillId="0" borderId="30" xfId="0" applyFont="1" applyBorder="1" applyAlignment="1">
      <alignment horizontal="center" shrinkToFit="1"/>
    </xf>
    <xf numFmtId="0" fontId="1" fillId="0" borderId="24" xfId="0" applyFont="1" applyBorder="1" applyAlignment="1">
      <alignment horizontal="center" shrinkToFit="1"/>
    </xf>
    <xf numFmtId="167" fontId="1" fillId="6" borderId="19" xfId="0" applyNumberFormat="1" applyFont="1" applyFill="1" applyBorder="1" applyAlignment="1">
      <alignment horizontal="center" shrinkToFit="1"/>
    </xf>
    <xf numFmtId="167" fontId="1" fillId="6" borderId="20" xfId="0" applyNumberFormat="1" applyFont="1" applyFill="1" applyBorder="1" applyAlignment="1">
      <alignment horizontal="center" shrinkToFit="1"/>
    </xf>
    <xf numFmtId="167" fontId="1" fillId="6" borderId="57" xfId="0" applyNumberFormat="1" applyFont="1" applyFill="1" applyBorder="1" applyAlignment="1">
      <alignment horizontal="center" shrinkToFit="1"/>
    </xf>
    <xf numFmtId="167" fontId="1" fillId="6" borderId="15" xfId="0" applyNumberFormat="1" applyFont="1" applyFill="1" applyBorder="1" applyAlignment="1">
      <alignment horizontal="center" shrinkToFit="1"/>
    </xf>
    <xf numFmtId="167" fontId="1" fillId="2" borderId="33" xfId="0" applyNumberFormat="1" applyFont="1" applyFill="1" applyBorder="1" applyAlignment="1">
      <alignment horizontal="center" shrinkToFit="1"/>
    </xf>
    <xf numFmtId="0" fontId="1" fillId="0" borderId="19" xfId="0" applyFont="1" applyBorder="1" applyAlignment="1">
      <alignment horizontal="center" shrinkToFit="1"/>
    </xf>
    <xf numFmtId="0" fontId="1" fillId="0" borderId="21" xfId="0" applyFont="1" applyBorder="1" applyAlignment="1">
      <alignment horizontal="center" shrinkToFit="1"/>
    </xf>
    <xf numFmtId="14" fontId="1" fillId="15" borderId="10" xfId="0" applyNumberFormat="1" applyFont="1" applyFill="1" applyBorder="1" applyAlignment="1">
      <alignment horizontal="center" shrinkToFit="1"/>
    </xf>
    <xf numFmtId="14" fontId="1" fillId="15" borderId="62" xfId="0" applyNumberFormat="1" applyFont="1" applyFill="1" applyBorder="1" applyAlignment="1">
      <alignment horizontal="center" shrinkToFit="1"/>
    </xf>
    <xf numFmtId="14" fontId="1" fillId="15" borderId="26" xfId="0" applyNumberFormat="1" applyFont="1" applyFill="1" applyBorder="1" applyAlignment="1">
      <alignment horizontal="center" shrinkToFit="1"/>
    </xf>
    <xf numFmtId="0" fontId="18" fillId="0" borderId="2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167" fontId="1" fillId="2" borderId="68" xfId="0" applyNumberFormat="1" applyFont="1" applyFill="1" applyBorder="1" applyAlignment="1">
      <alignment horizontal="center"/>
    </xf>
    <xf numFmtId="167" fontId="1" fillId="2" borderId="12" xfId="0" applyNumberFormat="1" applyFont="1" applyFill="1" applyBorder="1" applyAlignment="1">
      <alignment horizontal="center"/>
    </xf>
    <xf numFmtId="167" fontId="1" fillId="2" borderId="53" xfId="0" applyNumberFormat="1" applyFont="1" applyFill="1" applyBorder="1" applyAlignment="1">
      <alignment horizontal="center"/>
    </xf>
    <xf numFmtId="167" fontId="1" fillId="6" borderId="52" xfId="0" applyNumberFormat="1" applyFont="1" applyFill="1" applyBorder="1" applyAlignment="1">
      <alignment horizontal="center"/>
    </xf>
    <xf numFmtId="167" fontId="1" fillId="6" borderId="1" xfId="0" applyNumberFormat="1" applyFont="1" applyFill="1" applyBorder="1" applyAlignment="1">
      <alignment horizontal="center"/>
    </xf>
    <xf numFmtId="167" fontId="1" fillId="6" borderId="60" xfId="0" applyNumberFormat="1" applyFont="1" applyFill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14" fontId="1" fillId="15" borderId="24" xfId="0" applyNumberFormat="1" applyFont="1" applyFill="1" applyBorder="1" applyAlignment="1">
      <alignment horizontal="center"/>
    </xf>
    <xf numFmtId="14" fontId="1" fillId="15" borderId="32" xfId="0" applyNumberFormat="1" applyFont="1" applyFill="1" applyBorder="1" applyAlignment="1">
      <alignment horizontal="center"/>
    </xf>
    <xf numFmtId="14" fontId="1" fillId="15" borderId="25" xfId="0" applyNumberFormat="1" applyFont="1" applyFill="1" applyBorder="1" applyAlignment="1">
      <alignment horizontal="center"/>
    </xf>
    <xf numFmtId="14" fontId="1" fillId="15" borderId="10" xfId="0" applyNumberFormat="1" applyFont="1" applyFill="1" applyBorder="1" applyAlignment="1">
      <alignment horizontal="center"/>
    </xf>
    <xf numFmtId="14" fontId="1" fillId="15" borderId="62" xfId="0" applyNumberFormat="1" applyFont="1" applyFill="1" applyBorder="1" applyAlignment="1">
      <alignment horizontal="center"/>
    </xf>
    <xf numFmtId="14" fontId="1" fillId="15" borderId="26" xfId="0" applyNumberFormat="1" applyFont="1" applyFill="1" applyBorder="1" applyAlignment="1">
      <alignment horizontal="center"/>
    </xf>
    <xf numFmtId="167" fontId="1" fillId="2" borderId="57" xfId="0" applyNumberFormat="1" applyFont="1" applyFill="1" applyBorder="1" applyAlignment="1">
      <alignment horizontal="center"/>
    </xf>
    <xf numFmtId="167" fontId="1" fillId="2" borderId="15" xfId="0" applyNumberFormat="1" applyFont="1" applyFill="1" applyBorder="1" applyAlignment="1">
      <alignment horizontal="center"/>
    </xf>
    <xf numFmtId="167" fontId="1" fillId="2" borderId="59" xfId="0" applyNumberFormat="1" applyFont="1" applyFill="1" applyBorder="1" applyAlignment="1">
      <alignment horizontal="center"/>
    </xf>
    <xf numFmtId="167" fontId="1" fillId="2" borderId="52" xfId="0" applyNumberFormat="1" applyFont="1" applyFill="1" applyBorder="1" applyAlignment="1">
      <alignment horizontal="center"/>
    </xf>
    <xf numFmtId="167" fontId="1" fillId="2" borderId="1" xfId="0" applyNumberFormat="1" applyFont="1" applyFill="1" applyBorder="1" applyAlignment="1">
      <alignment horizontal="center"/>
    </xf>
    <xf numFmtId="167" fontId="1" fillId="2" borderId="60" xfId="0" applyNumberFormat="1" applyFont="1" applyFill="1" applyBorder="1" applyAlignment="1">
      <alignment horizontal="center"/>
    </xf>
    <xf numFmtId="167" fontId="1" fillId="6" borderId="21" xfId="0" applyNumberFormat="1" applyFont="1" applyFill="1" applyBorder="1" applyAlignment="1">
      <alignment horizontal="center" shrinkToFit="1"/>
    </xf>
    <xf numFmtId="167" fontId="1" fillId="6" borderId="38" xfId="0" applyNumberFormat="1" applyFont="1" applyFill="1" applyBorder="1" applyAlignment="1">
      <alignment horizontal="center" shrinkToFit="1"/>
    </xf>
    <xf numFmtId="14" fontId="1" fillId="10" borderId="22" xfId="0" applyNumberFormat="1" applyFont="1" applyFill="1" applyBorder="1" applyAlignment="1">
      <alignment horizontal="center"/>
    </xf>
    <xf numFmtId="14" fontId="1" fillId="10" borderId="72" xfId="0" applyNumberFormat="1" applyFont="1" applyFill="1" applyBorder="1" applyAlignment="1">
      <alignment horizontal="center"/>
    </xf>
    <xf numFmtId="14" fontId="1" fillId="10" borderId="23" xfId="0" applyNumberFormat="1" applyFont="1" applyFill="1" applyBorder="1" applyAlignment="1">
      <alignment horizontal="center"/>
    </xf>
    <xf numFmtId="14" fontId="1" fillId="2" borderId="22" xfId="0" applyNumberFormat="1" applyFont="1" applyFill="1" applyBorder="1" applyAlignment="1">
      <alignment horizontal="center"/>
    </xf>
    <xf numFmtId="14" fontId="1" fillId="2" borderId="72" xfId="0" applyNumberFormat="1" applyFont="1" applyFill="1" applyBorder="1" applyAlignment="1">
      <alignment horizontal="center"/>
    </xf>
    <xf numFmtId="14" fontId="1" fillId="2" borderId="23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4" fontId="1" fillId="2" borderId="10" xfId="0" applyNumberFormat="1" applyFont="1" applyFill="1" applyBorder="1" applyAlignment="1">
      <alignment horizontal="center"/>
    </xf>
    <xf numFmtId="14" fontId="1" fillId="2" borderId="62" xfId="0" applyNumberFormat="1" applyFont="1" applyFill="1" applyBorder="1" applyAlignment="1">
      <alignment horizontal="center"/>
    </xf>
    <xf numFmtId="14" fontId="1" fillId="2" borderId="26" xfId="0" applyNumberFormat="1" applyFont="1" applyFill="1" applyBorder="1" applyAlignment="1">
      <alignment horizontal="center"/>
    </xf>
    <xf numFmtId="14" fontId="1" fillId="15" borderId="2" xfId="0" applyNumberFormat="1" applyFont="1" applyFill="1" applyBorder="1" applyAlignment="1">
      <alignment horizontal="center"/>
    </xf>
    <xf numFmtId="14" fontId="1" fillId="15" borderId="16" xfId="0" applyNumberFormat="1" applyFont="1" applyFill="1" applyBorder="1" applyAlignment="1">
      <alignment horizontal="center"/>
    </xf>
    <xf numFmtId="14" fontId="1" fillId="15" borderId="17" xfId="0" applyNumberFormat="1" applyFont="1" applyFill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14" fontId="1" fillId="0" borderId="16" xfId="0" applyNumberFormat="1" applyFont="1" applyBorder="1" applyAlignment="1">
      <alignment horizontal="center"/>
    </xf>
    <xf numFmtId="14" fontId="1" fillId="0" borderId="17" xfId="0" applyNumberFormat="1" applyFont="1" applyBorder="1" applyAlignment="1">
      <alignment horizontal="center"/>
    </xf>
    <xf numFmtId="14" fontId="1" fillId="6" borderId="2" xfId="0" applyNumberFormat="1" applyFont="1" applyFill="1" applyBorder="1" applyAlignment="1">
      <alignment horizontal="center"/>
    </xf>
    <xf numFmtId="14" fontId="1" fillId="6" borderId="16" xfId="0" applyNumberFormat="1" applyFont="1" applyFill="1" applyBorder="1" applyAlignment="1">
      <alignment horizontal="center"/>
    </xf>
    <xf numFmtId="14" fontId="1" fillId="6" borderId="17" xfId="0" applyNumberFormat="1" applyFont="1" applyFill="1" applyBorder="1" applyAlignment="1">
      <alignment horizontal="center"/>
    </xf>
    <xf numFmtId="14" fontId="1" fillId="11" borderId="2" xfId="0" applyNumberFormat="1" applyFont="1" applyFill="1" applyBorder="1" applyAlignment="1">
      <alignment horizontal="center"/>
    </xf>
    <xf numFmtId="14" fontId="1" fillId="11" borderId="16" xfId="0" applyNumberFormat="1" applyFont="1" applyFill="1" applyBorder="1" applyAlignment="1">
      <alignment horizontal="center"/>
    </xf>
    <xf numFmtId="14" fontId="1" fillId="11" borderId="17" xfId="0" applyNumberFormat="1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7" xfId="0" applyFont="1" applyFill="1" applyBorder="1" applyAlignment="1">
      <alignment horizontal="center" vertical="center"/>
    </xf>
    <xf numFmtId="0" fontId="1" fillId="17" borderId="50" xfId="0" applyFont="1" applyFill="1" applyBorder="1" applyAlignment="1">
      <alignment horizontal="center" vertical="center"/>
    </xf>
    <xf numFmtId="0" fontId="1" fillId="17" borderId="51" xfId="0" applyFont="1" applyFill="1" applyBorder="1" applyAlignment="1">
      <alignment horizontal="center" vertical="center"/>
    </xf>
    <xf numFmtId="0" fontId="1" fillId="17" borderId="54" xfId="0" applyFont="1" applyFill="1" applyBorder="1" applyAlignment="1">
      <alignment horizontal="center" vertical="center"/>
    </xf>
    <xf numFmtId="0" fontId="1" fillId="2" borderId="50" xfId="0" applyFont="1" applyFill="1" applyBorder="1" applyAlignment="1">
      <alignment horizontal="center" vertical="center"/>
    </xf>
    <xf numFmtId="0" fontId="1" fillId="2" borderId="51" xfId="0" applyFont="1" applyFill="1" applyBorder="1" applyAlignment="1">
      <alignment horizontal="center" vertical="center"/>
    </xf>
    <xf numFmtId="0" fontId="1" fillId="2" borderId="54" xfId="0" applyFont="1" applyFill="1" applyBorder="1" applyAlignment="1">
      <alignment horizontal="center" vertical="center"/>
    </xf>
    <xf numFmtId="0" fontId="28" fillId="6" borderId="81" xfId="0" applyFont="1" applyFill="1" applyBorder="1" applyAlignment="1">
      <alignment horizontal="center" vertical="center" wrapText="1" readingOrder="2"/>
    </xf>
    <xf numFmtId="0" fontId="28" fillId="6" borderId="77" xfId="0" applyFont="1" applyFill="1" applyBorder="1" applyAlignment="1">
      <alignment horizontal="center" vertical="center" wrapText="1" readingOrder="2"/>
    </xf>
    <xf numFmtId="0" fontId="28" fillId="6" borderId="82" xfId="0" applyFont="1" applyFill="1" applyBorder="1" applyAlignment="1">
      <alignment horizontal="center" vertical="center" wrapText="1" readingOrder="2"/>
    </xf>
    <xf numFmtId="0" fontId="25" fillId="0" borderId="27" xfId="0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25" fillId="0" borderId="32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shrinkToFit="1"/>
    </xf>
    <xf numFmtId="0" fontId="3" fillId="6" borderId="2" xfId="0" applyFont="1" applyFill="1" applyBorder="1" applyAlignment="1">
      <alignment horizontal="center" shrinkToFit="1"/>
    </xf>
    <xf numFmtId="0" fontId="3" fillId="6" borderId="16" xfId="0" applyFont="1" applyFill="1" applyBorder="1" applyAlignment="1">
      <alignment horizontal="center" shrinkToFit="1"/>
    </xf>
    <xf numFmtId="0" fontId="3" fillId="6" borderId="17" xfId="0" applyFont="1" applyFill="1" applyBorder="1" applyAlignment="1">
      <alignment horizontal="center" shrinkToFit="1"/>
    </xf>
    <xf numFmtId="0" fontId="1" fillId="11" borderId="46" xfId="0" applyFont="1" applyFill="1" applyBorder="1" applyAlignment="1">
      <alignment horizontal="center"/>
    </xf>
    <xf numFmtId="0" fontId="1" fillId="11" borderId="47" xfId="0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164" fontId="1" fillId="2" borderId="16" xfId="0" applyNumberFormat="1" applyFont="1" applyFill="1" applyBorder="1" applyAlignment="1">
      <alignment horizontal="center"/>
    </xf>
    <xf numFmtId="164" fontId="1" fillId="2" borderId="17" xfId="0" applyNumberFormat="1" applyFont="1" applyFill="1" applyBorder="1" applyAlignment="1">
      <alignment horizontal="center"/>
    </xf>
    <xf numFmtId="0" fontId="1" fillId="11" borderId="2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1" borderId="41" xfId="0" applyFont="1" applyFill="1" applyBorder="1" applyAlignment="1">
      <alignment horizontal="center"/>
    </xf>
    <xf numFmtId="0" fontId="1" fillId="11" borderId="42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7" fillId="4" borderId="19" xfId="0" applyFont="1" applyFill="1" applyBorder="1" applyAlignment="1">
      <alignment horizontal="center" vertical="center"/>
    </xf>
    <xf numFmtId="0" fontId="17" fillId="4" borderId="20" xfId="0" applyFont="1" applyFill="1" applyBorder="1" applyAlignment="1">
      <alignment horizontal="center" vertical="center"/>
    </xf>
    <xf numFmtId="0" fontId="17" fillId="4" borderId="21" xfId="0" applyFont="1" applyFill="1" applyBorder="1" applyAlignment="1">
      <alignment horizontal="center" vertical="center"/>
    </xf>
    <xf numFmtId="0" fontId="17" fillId="4" borderId="38" xfId="0" applyFont="1" applyFill="1" applyBorder="1" applyAlignment="1">
      <alignment horizontal="center" vertical="center"/>
    </xf>
    <xf numFmtId="0" fontId="17" fillId="4" borderId="27" xfId="0" applyFont="1" applyFill="1" applyBorder="1" applyAlignment="1">
      <alignment vertical="center"/>
    </xf>
    <xf numFmtId="0" fontId="17" fillId="4" borderId="29" xfId="0" applyFont="1" applyFill="1" applyBorder="1" applyAlignment="1">
      <alignment vertical="center"/>
    </xf>
    <xf numFmtId="0" fontId="17" fillId="4" borderId="28" xfId="0" applyFont="1" applyFill="1" applyBorder="1" applyAlignment="1">
      <alignment vertical="center"/>
    </xf>
    <xf numFmtId="0" fontId="17" fillId="4" borderId="24" xfId="0" applyFont="1" applyFill="1" applyBorder="1" applyAlignment="1">
      <alignment vertical="center"/>
    </xf>
    <xf numFmtId="0" fontId="17" fillId="4" borderId="32" xfId="0" applyFont="1" applyFill="1" applyBorder="1" applyAlignment="1">
      <alignment vertical="center"/>
    </xf>
    <xf numFmtId="0" fontId="17" fillId="4" borderId="25" xfId="0" applyFont="1" applyFill="1" applyBorder="1" applyAlignment="1">
      <alignment vertical="center"/>
    </xf>
    <xf numFmtId="0" fontId="1" fillId="11" borderId="7" xfId="0" applyFont="1" applyFill="1" applyBorder="1" applyAlignment="1">
      <alignment horizontal="center"/>
    </xf>
    <xf numFmtId="0" fontId="1" fillId="11" borderId="8" xfId="0" applyFont="1" applyFill="1" applyBorder="1" applyAlignment="1">
      <alignment horizontal="center"/>
    </xf>
    <xf numFmtId="0" fontId="1" fillId="11" borderId="9" xfId="0" applyFont="1" applyFill="1" applyBorder="1" applyAlignment="1">
      <alignment horizontal="center"/>
    </xf>
    <xf numFmtId="0" fontId="1" fillId="11" borderId="6" xfId="0" applyFont="1" applyFill="1" applyBorder="1" applyAlignment="1">
      <alignment horizontal="center"/>
    </xf>
    <xf numFmtId="0" fontId="1" fillId="11" borderId="35" xfId="0" applyFont="1" applyFill="1" applyBorder="1" applyAlignment="1">
      <alignment horizontal="center"/>
    </xf>
    <xf numFmtId="0" fontId="1" fillId="11" borderId="33" xfId="0" applyFont="1" applyFill="1" applyBorder="1" applyAlignment="1">
      <alignment horizontal="center"/>
    </xf>
    <xf numFmtId="0" fontId="1" fillId="11" borderId="34" xfId="0" applyFont="1" applyFill="1" applyBorder="1" applyAlignment="1">
      <alignment horizontal="center"/>
    </xf>
    <xf numFmtId="0" fontId="1" fillId="11" borderId="36" xfId="0" applyFont="1" applyFill="1" applyBorder="1" applyAlignment="1">
      <alignment horizontal="center"/>
    </xf>
    <xf numFmtId="0" fontId="17" fillId="4" borderId="7" xfId="0" applyFont="1" applyFill="1" applyBorder="1" applyAlignment="1">
      <alignment horizontal="center" vertical="center"/>
    </xf>
    <xf numFmtId="0" fontId="17" fillId="4" borderId="9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/>
    </xf>
    <xf numFmtId="0" fontId="14" fillId="3" borderId="16" xfId="0" applyFont="1" applyFill="1" applyBorder="1" applyAlignment="1">
      <alignment horizontal="center"/>
    </xf>
    <xf numFmtId="0" fontId="14" fillId="3" borderId="17" xfId="0" applyFont="1" applyFill="1" applyBorder="1" applyAlignment="1">
      <alignment horizontal="center"/>
    </xf>
    <xf numFmtId="0" fontId="17" fillId="13" borderId="2" xfId="0" applyFont="1" applyFill="1" applyBorder="1" applyAlignment="1">
      <alignment horizontal="center" vertical="center"/>
    </xf>
    <xf numFmtId="0" fontId="17" fillId="13" borderId="16" xfId="0" applyFont="1" applyFill="1" applyBorder="1" applyAlignment="1">
      <alignment horizontal="center" vertical="center"/>
    </xf>
    <xf numFmtId="0" fontId="17" fillId="13" borderId="17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38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1" fillId="5" borderId="24" xfId="0" applyFont="1" applyFill="1" applyBorder="1" applyAlignment="1">
      <alignment horizontal="center"/>
    </xf>
    <xf numFmtId="0" fontId="1" fillId="5" borderId="25" xfId="0" applyFont="1" applyFill="1" applyBorder="1" applyAlignment="1">
      <alignment horizontal="center"/>
    </xf>
    <xf numFmtId="0" fontId="22" fillId="2" borderId="29" xfId="0" applyFont="1" applyFill="1" applyBorder="1" applyAlignment="1">
      <alignment horizontal="center" vertical="center" wrapText="1"/>
    </xf>
    <xf numFmtId="0" fontId="22" fillId="2" borderId="28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 wrapText="1"/>
    </xf>
    <xf numFmtId="0" fontId="22" fillId="2" borderId="3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/>
    </xf>
    <xf numFmtId="0" fontId="21" fillId="5" borderId="27" xfId="0" applyFont="1" applyFill="1" applyBorder="1" applyAlignment="1">
      <alignment horizontal="center" vertical="center" wrapText="1"/>
    </xf>
    <xf numFmtId="0" fontId="21" fillId="5" borderId="28" xfId="0" applyFont="1" applyFill="1" applyBorder="1" applyAlignment="1">
      <alignment horizontal="center" vertical="center" wrapText="1"/>
    </xf>
    <xf numFmtId="0" fontId="21" fillId="5" borderId="30" xfId="0" applyFont="1" applyFill="1" applyBorder="1" applyAlignment="1">
      <alignment horizontal="center" vertical="center" wrapText="1"/>
    </xf>
    <xf numFmtId="0" fontId="21" fillId="5" borderId="31" xfId="0" applyFont="1" applyFill="1" applyBorder="1" applyAlignment="1">
      <alignment horizontal="center" vertical="center" wrapText="1"/>
    </xf>
    <xf numFmtId="0" fontId="21" fillId="5" borderId="24" xfId="0" applyFont="1" applyFill="1" applyBorder="1" applyAlignment="1">
      <alignment horizontal="center" vertical="center" wrapText="1"/>
    </xf>
    <xf numFmtId="0" fontId="21" fillId="5" borderId="25" xfId="0" applyFont="1" applyFill="1" applyBorder="1" applyAlignment="1">
      <alignment horizontal="center" vertical="center" wrapText="1"/>
    </xf>
    <xf numFmtId="0" fontId="20" fillId="5" borderId="37" xfId="0" applyFont="1" applyFill="1" applyBorder="1" applyAlignment="1">
      <alignment horizontal="center"/>
    </xf>
    <xf numFmtId="0" fontId="1" fillId="4" borderId="37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6" fillId="3" borderId="27" xfId="0" applyFont="1" applyFill="1" applyBorder="1" applyAlignment="1">
      <alignment horizontal="center" vertical="center"/>
    </xf>
    <xf numFmtId="0" fontId="16" fillId="3" borderId="29" xfId="0" applyFont="1" applyFill="1" applyBorder="1" applyAlignment="1">
      <alignment horizontal="center" vertical="center"/>
    </xf>
    <xf numFmtId="0" fontId="16" fillId="3" borderId="28" xfId="0" applyFont="1" applyFill="1" applyBorder="1" applyAlignment="1">
      <alignment horizontal="center" vertical="center"/>
    </xf>
    <xf numFmtId="0" fontId="16" fillId="3" borderId="24" xfId="0" applyFont="1" applyFill="1" applyBorder="1" applyAlignment="1">
      <alignment horizontal="center" vertical="center"/>
    </xf>
    <xf numFmtId="0" fontId="16" fillId="3" borderId="32" xfId="0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left" vertical="center"/>
    </xf>
    <xf numFmtId="0" fontId="15" fillId="2" borderId="29" xfId="0" applyFont="1" applyFill="1" applyBorder="1" applyAlignment="1">
      <alignment horizontal="left" vertical="center"/>
    </xf>
    <xf numFmtId="0" fontId="15" fillId="2" borderId="28" xfId="0" applyFont="1" applyFill="1" applyBorder="1" applyAlignment="1">
      <alignment horizontal="left" vertical="center"/>
    </xf>
    <xf numFmtId="0" fontId="15" fillId="2" borderId="30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15" fillId="2" borderId="31" xfId="0" applyFont="1" applyFill="1" applyBorder="1" applyAlignment="1">
      <alignment horizontal="left" vertical="center"/>
    </xf>
    <xf numFmtId="0" fontId="15" fillId="2" borderId="24" xfId="0" applyFont="1" applyFill="1" applyBorder="1" applyAlignment="1">
      <alignment horizontal="left" vertical="center"/>
    </xf>
    <xf numFmtId="0" fontId="15" fillId="2" borderId="32" xfId="0" applyFont="1" applyFill="1" applyBorder="1" applyAlignment="1">
      <alignment horizontal="left" vertical="center"/>
    </xf>
    <xf numFmtId="0" fontId="15" fillId="2" borderId="25" xfId="0" applyFont="1" applyFill="1" applyBorder="1" applyAlignment="1">
      <alignment horizontal="left" vertical="center"/>
    </xf>
    <xf numFmtId="0" fontId="1" fillId="0" borderId="34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3" fillId="6" borderId="50" xfId="0" applyFont="1" applyFill="1" applyBorder="1" applyAlignment="1">
      <alignment horizontal="center" vertical="center" textRotation="90" wrapText="1"/>
    </xf>
    <xf numFmtId="0" fontId="3" fillId="6" borderId="51" xfId="0" applyFont="1" applyFill="1" applyBorder="1" applyAlignment="1">
      <alignment horizontal="center" vertical="center" textRotation="90" wrapText="1"/>
    </xf>
    <xf numFmtId="0" fontId="18" fillId="2" borderId="53" xfId="0" applyFont="1" applyFill="1" applyBorder="1" applyAlignment="1">
      <alignment horizontal="center"/>
    </xf>
    <xf numFmtId="0" fontId="18" fillId="2" borderId="26" xfId="0" applyFont="1" applyFill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64" fontId="1" fillId="0" borderId="35" xfId="0" applyNumberFormat="1" applyFont="1" applyBorder="1" applyAlignment="1">
      <alignment horizontal="center"/>
    </xf>
    <xf numFmtId="164" fontId="1" fillId="0" borderId="33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16" xfId="0" applyNumberFormat="1" applyFont="1" applyBorder="1" applyAlignment="1">
      <alignment horizontal="center"/>
    </xf>
    <xf numFmtId="164" fontId="1" fillId="0" borderId="14" xfId="0" applyNumberFormat="1" applyFont="1" applyBorder="1" applyAlignment="1">
      <alignment horizontal="center"/>
    </xf>
    <xf numFmtId="0" fontId="3" fillId="6" borderId="54" xfId="0" applyFont="1" applyFill="1" applyBorder="1" applyAlignment="1">
      <alignment horizontal="center" vertical="center" textRotation="90" wrapText="1"/>
    </xf>
    <xf numFmtId="0" fontId="3" fillId="6" borderId="0" xfId="0" applyFont="1" applyFill="1" applyAlignment="1">
      <alignment horizontal="center"/>
    </xf>
    <xf numFmtId="164" fontId="1" fillId="0" borderId="0" xfId="0" applyNumberFormat="1" applyFont="1" applyAlignment="1">
      <alignment horizontal="center" shrinkToFit="1"/>
    </xf>
    <xf numFmtId="0" fontId="3" fillId="6" borderId="0" xfId="0" applyFont="1" applyFill="1" applyAlignment="1">
      <alignment horizontal="center" shrinkToFit="1"/>
    </xf>
    <xf numFmtId="0" fontId="3" fillId="0" borderId="0" xfId="0" applyFont="1" applyAlignment="1">
      <alignment horizontal="center"/>
    </xf>
    <xf numFmtId="164" fontId="42" fillId="3" borderId="50" xfId="0" applyNumberFormat="1" applyFont="1" applyFill="1" applyBorder="1" applyAlignment="1">
      <alignment horizontal="center" vertical="center"/>
    </xf>
    <xf numFmtId="164" fontId="42" fillId="3" borderId="54" xfId="0" applyNumberFormat="1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36" xfId="0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/>
    </xf>
    <xf numFmtId="0" fontId="1" fillId="21" borderId="2" xfId="0" applyFont="1" applyFill="1" applyBorder="1" applyAlignment="1">
      <alignment vertical="center"/>
    </xf>
    <xf numFmtId="164" fontId="1" fillId="21" borderId="3" xfId="0" applyNumberFormat="1" applyFont="1" applyFill="1" applyBorder="1" applyAlignment="1">
      <alignment vertical="center" shrinkToFit="1"/>
    </xf>
    <xf numFmtId="14" fontId="1" fillId="21" borderId="4" xfId="0" applyNumberFormat="1" applyFont="1" applyFill="1" applyBorder="1" applyAlignment="1">
      <alignment vertical="center"/>
    </xf>
    <xf numFmtId="0" fontId="1" fillId="21" borderId="5" xfId="0" applyFont="1" applyFill="1" applyBorder="1" applyAlignment="1">
      <alignment horizontal="right" vertical="center"/>
    </xf>
    <xf numFmtId="0" fontId="43" fillId="3" borderId="27" xfId="0" applyFont="1" applyFill="1" applyBorder="1" applyAlignment="1">
      <alignment horizontal="center" vertical="center" wrapText="1"/>
    </xf>
    <xf numFmtId="0" fontId="43" fillId="3" borderId="29" xfId="0" applyFont="1" applyFill="1" applyBorder="1" applyAlignment="1">
      <alignment horizontal="center" vertical="center" wrapText="1"/>
    </xf>
    <xf numFmtId="0" fontId="43" fillId="3" borderId="24" xfId="0" applyFont="1" applyFill="1" applyBorder="1" applyAlignment="1">
      <alignment horizontal="center" vertical="center" wrapText="1"/>
    </xf>
    <xf numFmtId="0" fontId="43" fillId="3" borderId="32" xfId="0" applyFont="1" applyFill="1" applyBorder="1" applyAlignment="1">
      <alignment horizontal="center" vertical="center" wrapText="1"/>
    </xf>
    <xf numFmtId="0" fontId="1" fillId="17" borderId="3" xfId="0" applyFont="1" applyFill="1" applyBorder="1" applyAlignment="1">
      <alignment horizontal="center"/>
    </xf>
    <xf numFmtId="0" fontId="1" fillId="17" borderId="4" xfId="0" applyFont="1" applyFill="1" applyBorder="1" applyAlignment="1">
      <alignment horizontal="center"/>
    </xf>
    <xf numFmtId="0" fontId="1" fillId="17" borderId="5" xfId="0" applyFont="1" applyFill="1" applyBorder="1" applyAlignment="1">
      <alignment horizontal="center"/>
    </xf>
    <xf numFmtId="0" fontId="0" fillId="7" borderId="67" xfId="0" applyFill="1" applyBorder="1"/>
    <xf numFmtId="0" fontId="1" fillId="7" borderId="63" xfId="0" applyFont="1" applyFill="1" applyBorder="1" applyAlignment="1">
      <alignment horizontal="center" vertical="center" textRotation="90" shrinkToFit="1"/>
    </xf>
    <xf numFmtId="0" fontId="1" fillId="4" borderId="63" xfId="0" applyFont="1" applyFill="1" applyBorder="1" applyAlignment="1">
      <alignment horizontal="center" vertical="center" textRotation="90" shrinkToFit="1"/>
    </xf>
    <xf numFmtId="0" fontId="1" fillId="4" borderId="56" xfId="0" applyFont="1" applyFill="1" applyBorder="1" applyAlignment="1">
      <alignment horizontal="center" vertical="center" textRotation="90" shrinkToFit="1"/>
    </xf>
    <xf numFmtId="0" fontId="1" fillId="2" borderId="15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2" borderId="87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1" fillId="2" borderId="55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" fillId="2" borderId="59" xfId="0" applyFont="1" applyFill="1" applyBorder="1" applyAlignment="1">
      <alignment horizontal="center" vertical="center"/>
    </xf>
    <xf numFmtId="0" fontId="1" fillId="2" borderId="73" xfId="0" applyFont="1" applyFill="1" applyBorder="1" applyAlignment="1">
      <alignment horizontal="center" vertical="center"/>
    </xf>
    <xf numFmtId="0" fontId="1" fillId="4" borderId="38" xfId="0" applyFont="1" applyFill="1" applyBorder="1" applyAlignment="1">
      <alignment horizontal="center" vertical="center"/>
    </xf>
    <xf numFmtId="0" fontId="18" fillId="28" borderId="1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17" fontId="1" fillId="7" borderId="0" xfId="0" applyNumberFormat="1" applyFont="1" applyFill="1" applyBorder="1" applyAlignment="1">
      <alignment horizontal="center" vertical="center"/>
    </xf>
    <xf numFmtId="0" fontId="1" fillId="7" borderId="29" xfId="0" applyFont="1" applyFill="1" applyBorder="1" applyAlignment="1">
      <alignment horizontal="center" vertical="center"/>
    </xf>
    <xf numFmtId="0" fontId="1" fillId="7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8" borderId="1" xfId="0" applyFont="1" applyFill="1" applyBorder="1" applyAlignment="1">
      <alignment horizontal="center" vertical="center" shrinkToFit="1"/>
    </xf>
    <xf numFmtId="0" fontId="1" fillId="28" borderId="38" xfId="0" applyFont="1" applyFill="1" applyBorder="1" applyAlignment="1">
      <alignment horizontal="center" vertical="center" shrinkToFit="1"/>
    </xf>
    <xf numFmtId="0" fontId="1" fillId="7" borderId="18" xfId="0" applyFont="1" applyFill="1" applyBorder="1" applyAlignment="1">
      <alignment horizontal="center" vertical="center" shrinkToFit="1"/>
    </xf>
    <xf numFmtId="0" fontId="18" fillId="7" borderId="3" xfId="0" applyFont="1" applyFill="1" applyBorder="1" applyAlignment="1">
      <alignment horizontal="center" vertical="center" shrinkToFit="1"/>
    </xf>
    <xf numFmtId="0" fontId="18" fillId="7" borderId="4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 shrinkToFit="1"/>
    </xf>
    <xf numFmtId="0" fontId="1" fillId="2" borderId="5" xfId="0" applyFont="1" applyFill="1" applyBorder="1" applyAlignment="1">
      <alignment horizontal="center" vertical="center" shrinkToFit="1"/>
    </xf>
    <xf numFmtId="0" fontId="18" fillId="7" borderId="37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shrinkToFit="1"/>
    </xf>
    <xf numFmtId="0" fontId="1" fillId="2" borderId="16" xfId="0" applyFont="1" applyFill="1" applyBorder="1" applyAlignment="1">
      <alignment horizontal="center" vertical="center" shrinkToFit="1"/>
    </xf>
    <xf numFmtId="0" fontId="1" fillId="2" borderId="17" xfId="0" applyFont="1" applyFill="1" applyBorder="1" applyAlignment="1">
      <alignment horizontal="center" vertical="center" shrinkToFit="1"/>
    </xf>
    <xf numFmtId="0" fontId="1" fillId="7" borderId="68" xfId="0" applyFont="1" applyFill="1" applyBorder="1" applyAlignment="1">
      <alignment horizontal="center" vertical="center"/>
    </xf>
    <xf numFmtId="0" fontId="1" fillId="2" borderId="57" xfId="0" applyFont="1" applyFill="1" applyBorder="1" applyAlignment="1">
      <alignment horizontal="center" vertical="center"/>
    </xf>
    <xf numFmtId="0" fontId="1" fillId="7" borderId="52" xfId="0" applyFont="1" applyFill="1" applyBorder="1" applyAlignment="1">
      <alignment horizontal="center" vertical="center"/>
    </xf>
    <xf numFmtId="0" fontId="1" fillId="2" borderId="52" xfId="0" applyFont="1" applyFill="1" applyBorder="1" applyAlignment="1">
      <alignment horizontal="center" vertical="center"/>
    </xf>
    <xf numFmtId="0" fontId="1" fillId="7" borderId="40" xfId="0" applyFont="1" applyFill="1" applyBorder="1" applyAlignment="1">
      <alignment horizontal="center" vertical="center"/>
    </xf>
    <xf numFmtId="17" fontId="18" fillId="7" borderId="40" xfId="0" applyNumberFormat="1" applyFont="1" applyFill="1" applyBorder="1" applyAlignment="1">
      <alignment horizontal="center" vertical="center"/>
    </xf>
    <xf numFmtId="17" fontId="1" fillId="7" borderId="40" xfId="0" applyNumberFormat="1" applyFont="1" applyFill="1" applyBorder="1" applyAlignment="1">
      <alignment horizontal="center" vertical="center"/>
    </xf>
    <xf numFmtId="17" fontId="1" fillId="7" borderId="49" xfId="0" applyNumberFormat="1" applyFont="1" applyFill="1" applyBorder="1" applyAlignment="1">
      <alignment horizontal="center" vertical="center"/>
    </xf>
    <xf numFmtId="0" fontId="38" fillId="4" borderId="27" xfId="0" applyFont="1" applyFill="1" applyBorder="1" applyAlignment="1">
      <alignment horizontal="center" vertical="center"/>
    </xf>
    <xf numFmtId="0" fontId="38" fillId="4" borderId="29" xfId="0" applyFont="1" applyFill="1" applyBorder="1" applyAlignment="1">
      <alignment horizontal="center" vertical="center"/>
    </xf>
    <xf numFmtId="0" fontId="38" fillId="4" borderId="28" xfId="0" applyFont="1" applyFill="1" applyBorder="1" applyAlignment="1">
      <alignment horizontal="center" vertical="center"/>
    </xf>
    <xf numFmtId="0" fontId="38" fillId="4" borderId="24" xfId="0" applyFont="1" applyFill="1" applyBorder="1" applyAlignment="1">
      <alignment horizontal="center" vertical="center"/>
    </xf>
    <xf numFmtId="0" fontId="38" fillId="4" borderId="32" xfId="0" applyFont="1" applyFill="1" applyBorder="1" applyAlignment="1">
      <alignment horizontal="center" vertical="center"/>
    </xf>
    <xf numFmtId="0" fontId="38" fillId="4" borderId="25" xfId="0" applyFont="1" applyFill="1" applyBorder="1" applyAlignment="1">
      <alignment horizontal="center" vertical="center"/>
    </xf>
    <xf numFmtId="0" fontId="1" fillId="4" borderId="46" xfId="0" applyFont="1" applyFill="1" applyBorder="1"/>
    <xf numFmtId="0" fontId="1" fillId="18" borderId="47" xfId="0" applyFont="1" applyFill="1" applyBorder="1" applyAlignment="1">
      <alignment horizontal="center"/>
    </xf>
    <xf numFmtId="0" fontId="1" fillId="4" borderId="47" xfId="0" applyFont="1" applyFill="1" applyBorder="1" applyAlignment="1">
      <alignment horizontal="center"/>
    </xf>
    <xf numFmtId="0" fontId="1" fillId="10" borderId="47" xfId="0" applyFont="1" applyFill="1" applyBorder="1" applyAlignment="1">
      <alignment horizontal="center"/>
    </xf>
    <xf numFmtId="0" fontId="1" fillId="10" borderId="87" xfId="0" applyFont="1" applyFill="1" applyBorder="1" applyAlignment="1">
      <alignment horizontal="center"/>
    </xf>
    <xf numFmtId="0" fontId="1" fillId="4" borderId="50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 vertical="center" textRotation="90"/>
    </xf>
    <xf numFmtId="0" fontId="1" fillId="18" borderId="8" xfId="0" applyFont="1" applyFill="1" applyBorder="1" applyAlignment="1">
      <alignment horizontal="center"/>
    </xf>
    <xf numFmtId="0" fontId="18" fillId="2" borderId="8" xfId="0" applyNumberFormat="1" applyFont="1" applyFill="1" applyBorder="1" applyAlignment="1">
      <alignment horizontal="center"/>
    </xf>
    <xf numFmtId="0" fontId="1" fillId="2" borderId="8" xfId="0" applyNumberFormat="1" applyFont="1" applyFill="1" applyBorder="1" applyAlignment="1">
      <alignment horizontal="center"/>
    </xf>
    <xf numFmtId="0" fontId="1" fillId="10" borderId="8" xfId="0" applyNumberFormat="1" applyFont="1" applyFill="1" applyBorder="1" applyAlignment="1">
      <alignment horizontal="center"/>
    </xf>
    <xf numFmtId="0" fontId="1" fillId="4" borderId="21" xfId="0" applyFont="1" applyFill="1" applyBorder="1" applyAlignment="1">
      <alignment horizontal="center" vertical="center" textRotation="90"/>
    </xf>
    <xf numFmtId="0" fontId="1" fillId="18" borderId="1" xfId="0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1" fillId="10" borderId="1" xfId="0" applyNumberFormat="1" applyFont="1" applyFill="1" applyBorder="1" applyAlignment="1">
      <alignment horizontal="center"/>
    </xf>
    <xf numFmtId="0" fontId="1" fillId="4" borderId="51" xfId="0" applyFont="1" applyFill="1" applyBorder="1" applyAlignment="1">
      <alignment horizontal="center"/>
    </xf>
    <xf numFmtId="0" fontId="1" fillId="6" borderId="1" xfId="0" applyNumberFormat="1" applyFont="1" applyFill="1" applyBorder="1" applyAlignment="1">
      <alignment horizontal="center"/>
    </xf>
    <xf numFmtId="0" fontId="1" fillId="4" borderId="46" xfId="0" applyFont="1" applyFill="1" applyBorder="1" applyAlignment="1">
      <alignment horizontal="center" vertical="center" textRotation="90"/>
    </xf>
    <xf numFmtId="0" fontId="1" fillId="6" borderId="8" xfId="0" applyNumberFormat="1" applyFont="1" applyFill="1" applyBorder="1" applyAlignment="1">
      <alignment horizontal="center"/>
    </xf>
    <xf numFmtId="0" fontId="1" fillId="4" borderId="90" xfId="0" applyFont="1" applyFill="1" applyBorder="1" applyAlignment="1">
      <alignment horizontal="center" vertical="center" textRotation="90"/>
    </xf>
    <xf numFmtId="0" fontId="1" fillId="4" borderId="67" xfId="0" applyFont="1" applyFill="1" applyBorder="1" applyAlignment="1">
      <alignment horizontal="center" vertical="center" textRotation="90"/>
    </xf>
    <xf numFmtId="0" fontId="1" fillId="18" borderId="12" xfId="0" applyFont="1" applyFill="1" applyBorder="1" applyAlignment="1">
      <alignment horizontal="center"/>
    </xf>
    <xf numFmtId="0" fontId="1" fillId="4" borderId="39" xfId="0" applyFont="1" applyFill="1" applyBorder="1" applyAlignment="1">
      <alignment horizontal="center"/>
    </xf>
    <xf numFmtId="0" fontId="1" fillId="10" borderId="34" xfId="0" applyNumberFormat="1" applyFont="1" applyFill="1" applyBorder="1" applyAlignment="1">
      <alignment horizontal="center"/>
    </xf>
    <xf numFmtId="0" fontId="1" fillId="4" borderId="41" xfId="0" applyFont="1" applyFill="1" applyBorder="1" applyAlignment="1">
      <alignment horizontal="center" vertical="center" textRotation="90"/>
    </xf>
    <xf numFmtId="0" fontId="1" fillId="18" borderId="4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 vertical="center" textRotation="90"/>
    </xf>
    <xf numFmtId="0" fontId="1" fillId="18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10" borderId="1" xfId="0" applyNumberFormat="1" applyFont="1" applyFill="1" applyBorder="1" applyAlignment="1">
      <alignment horizontal="center" vertical="center"/>
    </xf>
    <xf numFmtId="0" fontId="1" fillId="4" borderId="54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14" fontId="1" fillId="2" borderId="8" xfId="0" applyNumberFormat="1" applyFont="1" applyFill="1" applyBorder="1" applyAlignment="1">
      <alignment horizontal="center" vertical="center"/>
    </xf>
    <xf numFmtId="164" fontId="1" fillId="2" borderId="8" xfId="0" applyNumberFormat="1" applyFont="1" applyFill="1" applyBorder="1" applyAlignment="1">
      <alignment horizontal="center" vertical="center"/>
    </xf>
    <xf numFmtId="164" fontId="1" fillId="2" borderId="9" xfId="0" applyNumberFormat="1" applyFont="1" applyFill="1" applyBorder="1" applyAlignment="1">
      <alignment horizontal="center" vertical="center"/>
    </xf>
    <xf numFmtId="0" fontId="1" fillId="2" borderId="74" xfId="0" applyFont="1" applyFill="1" applyBorder="1" applyAlignment="1">
      <alignment horizontal="center" vertical="center"/>
    </xf>
    <xf numFmtId="0" fontId="1" fillId="2" borderId="58" xfId="0" applyFont="1" applyFill="1" applyBorder="1" applyAlignment="1">
      <alignment horizontal="center" vertical="center"/>
    </xf>
    <xf numFmtId="0" fontId="1" fillId="2" borderId="52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2" borderId="38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62" xfId="0" applyFont="1" applyFill="1" applyBorder="1" applyAlignment="1">
      <alignment horizontal="center" vertical="center"/>
    </xf>
    <xf numFmtId="0" fontId="1" fillId="2" borderId="68" xfId="0" applyFont="1" applyFill="1" applyBorder="1" applyAlignment="1">
      <alignment horizontal="center" vertical="center"/>
    </xf>
    <xf numFmtId="14" fontId="1" fillId="2" borderId="12" xfId="0" applyNumberFormat="1" applyFont="1" applyFill="1" applyBorder="1" applyAlignment="1">
      <alignment horizontal="center" vertical="center"/>
    </xf>
    <xf numFmtId="164" fontId="1" fillId="2" borderId="12" xfId="0" applyNumberFormat="1" applyFont="1" applyFill="1" applyBorder="1" applyAlignment="1">
      <alignment horizontal="center" vertical="center"/>
    </xf>
    <xf numFmtId="164" fontId="1" fillId="2" borderId="13" xfId="0" applyNumberFormat="1" applyFont="1" applyFill="1" applyBorder="1" applyAlignment="1">
      <alignment horizontal="center" vertical="center"/>
    </xf>
    <xf numFmtId="0" fontId="1" fillId="10" borderId="60" xfId="0" applyNumberFormat="1" applyFont="1" applyFill="1" applyBorder="1" applyAlignment="1">
      <alignment horizontal="center"/>
    </xf>
    <xf numFmtId="0" fontId="18" fillId="2" borderId="1" xfId="0" applyNumberFormat="1" applyFont="1" applyFill="1" applyBorder="1" applyAlignment="1">
      <alignment horizontal="center"/>
    </xf>
    <xf numFmtId="0" fontId="1" fillId="4" borderId="51" xfId="0" applyFont="1" applyFill="1" applyBorder="1" applyAlignment="1"/>
    <xf numFmtId="0" fontId="1" fillId="4" borderId="54" xfId="0" applyFont="1" applyFill="1" applyBorder="1" applyAlignment="1"/>
    <xf numFmtId="0" fontId="1" fillId="4" borderId="46" xfId="0" applyFont="1" applyFill="1" applyBorder="1" applyAlignment="1">
      <alignment horizontal="center" vertical="center"/>
    </xf>
    <xf numFmtId="0" fontId="1" fillId="6" borderId="1" xfId="0" applyNumberFormat="1" applyFont="1" applyFill="1" applyBorder="1" applyAlignment="1">
      <alignment horizontal="center" vertical="center"/>
    </xf>
    <xf numFmtId="0" fontId="1" fillId="10" borderId="60" xfId="0" applyNumberFormat="1" applyFont="1" applyFill="1" applyBorder="1" applyAlignment="1">
      <alignment horizontal="center" vertical="center"/>
    </xf>
    <xf numFmtId="0" fontId="1" fillId="4" borderId="90" xfId="0" applyFont="1" applyFill="1" applyBorder="1" applyAlignment="1">
      <alignment horizontal="center" vertical="center"/>
    </xf>
    <xf numFmtId="0" fontId="1" fillId="4" borderId="6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/>
    </xf>
    <xf numFmtId="0" fontId="1" fillId="2" borderId="35" xfId="0" applyFont="1" applyFill="1" applyBorder="1" applyAlignment="1">
      <alignment horizontal="center"/>
    </xf>
    <xf numFmtId="0" fontId="1" fillId="2" borderId="33" xfId="0" applyFont="1" applyFill="1" applyBorder="1" applyAlignment="1">
      <alignment horizontal="center"/>
    </xf>
    <xf numFmtId="14" fontId="1" fillId="2" borderId="34" xfId="0" applyNumberFormat="1" applyFont="1" applyFill="1" applyBorder="1" applyAlignment="1">
      <alignment horizontal="center"/>
    </xf>
    <xf numFmtId="14" fontId="1" fillId="2" borderId="33" xfId="0" applyNumberFormat="1" applyFont="1" applyFill="1" applyBorder="1" applyAlignment="1">
      <alignment horizontal="center"/>
    </xf>
    <xf numFmtId="164" fontId="1" fillId="2" borderId="34" xfId="0" applyNumberFormat="1" applyFont="1" applyFill="1" applyBorder="1" applyAlignment="1">
      <alignment horizontal="center"/>
    </xf>
    <xf numFmtId="164" fontId="1" fillId="2" borderId="35" xfId="0" applyNumberFormat="1" applyFont="1" applyFill="1" applyBorder="1" applyAlignment="1">
      <alignment horizontal="center"/>
    </xf>
    <xf numFmtId="164" fontId="1" fillId="2" borderId="36" xfId="0" applyNumberFormat="1" applyFont="1" applyFill="1" applyBorder="1" applyAlignment="1">
      <alignment horizontal="center"/>
    </xf>
    <xf numFmtId="0" fontId="1" fillId="2" borderId="74" xfId="0" applyFont="1" applyFill="1" applyBorder="1" applyAlignment="1">
      <alignment horizontal="center"/>
    </xf>
    <xf numFmtId="0" fontId="1" fillId="2" borderId="58" xfId="0" applyFont="1" applyFill="1" applyBorder="1" applyAlignment="1">
      <alignment horizontal="center"/>
    </xf>
    <xf numFmtId="0" fontId="1" fillId="2" borderId="52" xfId="0" applyFont="1" applyFill="1" applyBorder="1" applyAlignment="1">
      <alignment horizontal="center"/>
    </xf>
    <xf numFmtId="14" fontId="1" fillId="2" borderId="60" xfId="0" applyNumberFormat="1" applyFont="1" applyFill="1" applyBorder="1" applyAlignment="1">
      <alignment horizontal="center"/>
    </xf>
    <xf numFmtId="14" fontId="1" fillId="2" borderId="52" xfId="0" applyNumberFormat="1" applyFont="1" applyFill="1" applyBorder="1" applyAlignment="1">
      <alignment horizontal="center"/>
    </xf>
    <xf numFmtId="164" fontId="1" fillId="2" borderId="60" xfId="0" applyNumberFormat="1" applyFont="1" applyFill="1" applyBorder="1" applyAlignment="1">
      <alignment horizontal="center"/>
    </xf>
    <xf numFmtId="164" fontId="1" fillId="2" borderId="58" xfId="0" applyNumberFormat="1" applyFont="1" applyFill="1" applyBorder="1" applyAlignment="1">
      <alignment horizontal="center"/>
    </xf>
    <xf numFmtId="164" fontId="1" fillId="2" borderId="71" xfId="0" applyNumberFormat="1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1" fillId="2" borderId="38" xfId="0" applyNumberFormat="1" applyFont="1" applyFill="1" applyBorder="1" applyAlignment="1">
      <alignment horizontal="center"/>
    </xf>
    <xf numFmtId="0" fontId="1" fillId="2" borderId="62" xfId="0" applyFont="1" applyFill="1" applyBorder="1" applyAlignment="1">
      <alignment horizontal="center"/>
    </xf>
    <xf numFmtId="0" fontId="1" fillId="2" borderId="68" xfId="0" applyFont="1" applyFill="1" applyBorder="1" applyAlignment="1">
      <alignment horizontal="center"/>
    </xf>
    <xf numFmtId="14" fontId="1" fillId="2" borderId="12" xfId="0" applyNumberFormat="1" applyFont="1" applyFill="1" applyBorder="1" applyAlignment="1">
      <alignment horizontal="center"/>
    </xf>
    <xf numFmtId="164" fontId="1" fillId="2" borderId="12" xfId="0" applyNumberFormat="1" applyFont="1" applyFill="1" applyBorder="1" applyAlignment="1">
      <alignment horizontal="center"/>
    </xf>
    <xf numFmtId="164" fontId="1" fillId="2" borderId="13" xfId="0" applyNumberFormat="1" applyFont="1" applyFill="1" applyBorder="1" applyAlignment="1">
      <alignment horizontal="center"/>
    </xf>
    <xf numFmtId="0" fontId="1" fillId="10" borderId="42" xfId="0" applyFont="1" applyFill="1" applyBorder="1" applyAlignment="1">
      <alignment horizontal="center" vertical="center"/>
    </xf>
    <xf numFmtId="0" fontId="1" fillId="10" borderId="12" xfId="0" applyNumberFormat="1" applyFont="1" applyFill="1" applyBorder="1" applyAlignment="1">
      <alignment horizontal="center"/>
    </xf>
    <xf numFmtId="0" fontId="1" fillId="10" borderId="15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0" fontId="1" fillId="4" borderId="24" xfId="0" applyFont="1" applyFill="1" applyBorder="1" applyAlignment="1">
      <alignment horizontal="center" vertical="center" textRotation="90"/>
    </xf>
    <xf numFmtId="0" fontId="1" fillId="0" borderId="52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 vertical="center" textRotation="90"/>
    </xf>
    <xf numFmtId="0" fontId="1" fillId="2" borderId="33" xfId="0" applyNumberFormat="1" applyFont="1" applyFill="1" applyBorder="1" applyAlignment="1">
      <alignment horizontal="center"/>
    </xf>
    <xf numFmtId="0" fontId="1" fillId="2" borderId="9" xfId="0" applyNumberFormat="1" applyFont="1" applyFill="1" applyBorder="1" applyAlignment="1">
      <alignment horizontal="center"/>
    </xf>
    <xf numFmtId="0" fontId="1" fillId="18" borderId="59" xfId="0" applyFont="1" applyFill="1" applyBorder="1" applyAlignment="1">
      <alignment horizontal="center"/>
    </xf>
    <xf numFmtId="0" fontId="1" fillId="10" borderId="21" xfId="0" applyNumberFormat="1" applyFont="1" applyFill="1" applyBorder="1" applyAlignment="1">
      <alignment horizontal="center"/>
    </xf>
    <xf numFmtId="0" fontId="1" fillId="10" borderId="38" xfId="0" applyNumberFormat="1" applyFont="1" applyFill="1" applyBorder="1" applyAlignment="1">
      <alignment horizontal="center"/>
    </xf>
    <xf numFmtId="0" fontId="1" fillId="18" borderId="60" xfId="0" applyFont="1" applyFill="1" applyBorder="1" applyAlignment="1">
      <alignment horizontal="center"/>
    </xf>
    <xf numFmtId="0" fontId="1" fillId="2" borderId="21" xfId="0" applyNumberFormat="1" applyFont="1" applyFill="1" applyBorder="1" applyAlignment="1">
      <alignment horizontal="center"/>
    </xf>
    <xf numFmtId="0" fontId="1" fillId="18" borderId="61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 vertical="center" textRotation="90"/>
    </xf>
    <xf numFmtId="0" fontId="1" fillId="2" borderId="68" xfId="0" applyNumberFormat="1" applyFont="1" applyFill="1" applyBorder="1" applyAlignment="1">
      <alignment horizontal="center"/>
    </xf>
    <xf numFmtId="0" fontId="1" fillId="2" borderId="12" xfId="0" applyNumberFormat="1" applyFont="1" applyFill="1" applyBorder="1" applyAlignment="1">
      <alignment horizontal="center"/>
    </xf>
    <xf numFmtId="0" fontId="1" fillId="10" borderId="13" xfId="0" applyNumberFormat="1" applyFont="1" applyFill="1" applyBorder="1" applyAlignment="1">
      <alignment horizontal="center"/>
    </xf>
    <xf numFmtId="0" fontId="1" fillId="4" borderId="27" xfId="0" applyFont="1" applyFill="1" applyBorder="1" applyAlignment="1">
      <alignment horizontal="center" vertical="center" textRotation="90"/>
    </xf>
    <xf numFmtId="0" fontId="1" fillId="10" borderId="57" xfId="0" applyNumberFormat="1" applyFont="1" applyFill="1" applyBorder="1" applyAlignment="1">
      <alignment horizontal="center"/>
    </xf>
    <xf numFmtId="0" fontId="1" fillId="10" borderId="15" xfId="0" applyNumberFormat="1" applyFont="1" applyFill="1" applyBorder="1" applyAlignment="1">
      <alignment horizontal="center"/>
    </xf>
    <xf numFmtId="0" fontId="1" fillId="2" borderId="15" xfId="0" applyNumberFormat="1" applyFont="1" applyFill="1" applyBorder="1" applyAlignment="1">
      <alignment horizontal="center"/>
    </xf>
    <xf numFmtId="0" fontId="1" fillId="10" borderId="47" xfId="0" applyFont="1" applyFill="1" applyBorder="1" applyAlignment="1">
      <alignment horizontal="center" vertical="center"/>
    </xf>
    <xf numFmtId="0" fontId="1" fillId="10" borderId="65" xfId="0" applyFont="1" applyFill="1" applyBorder="1" applyAlignment="1">
      <alignment horizontal="center" vertical="center"/>
    </xf>
    <xf numFmtId="0" fontId="1" fillId="18" borderId="42" xfId="0" applyFont="1" applyFill="1" applyBorder="1" applyAlignment="1">
      <alignment horizontal="center" vertical="center"/>
    </xf>
    <xf numFmtId="0" fontId="1" fillId="2" borderId="65" xfId="0" applyNumberFormat="1" applyFont="1" applyFill="1" applyBorder="1" applyAlignment="1">
      <alignment horizontal="center"/>
    </xf>
    <xf numFmtId="0" fontId="1" fillId="10" borderId="65" xfId="0" applyNumberFormat="1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 vertical="center"/>
    </xf>
    <xf numFmtId="0" fontId="1" fillId="2" borderId="16" xfId="0" applyNumberFormat="1" applyFont="1" applyFill="1" applyBorder="1" applyAlignment="1">
      <alignment horizontal="center"/>
    </xf>
    <xf numFmtId="0" fontId="18" fillId="10" borderId="4" xfId="0" applyNumberFormat="1" applyFont="1" applyFill="1" applyBorder="1" applyAlignment="1">
      <alignment horizontal="center"/>
    </xf>
    <xf numFmtId="0" fontId="1" fillId="10" borderId="4" xfId="0" applyNumberFormat="1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14" fontId="1" fillId="2" borderId="8" xfId="0" applyNumberFormat="1" applyFont="1" applyFill="1" applyBorder="1" applyAlignment="1">
      <alignment horizontal="center"/>
    </xf>
    <xf numFmtId="164" fontId="1" fillId="2" borderId="8" xfId="0" applyNumberFormat="1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/>
    </xf>
    <xf numFmtId="0" fontId="46" fillId="21" borderId="0" xfId="0" applyFont="1" applyFill="1" applyAlignment="1">
      <alignment horizontal="left" vertical="center" readingOrder="2"/>
    </xf>
    <xf numFmtId="0" fontId="0" fillId="21" borderId="0" xfId="0" applyFill="1"/>
    <xf numFmtId="0" fontId="44" fillId="21" borderId="0" xfId="0" applyFont="1" applyFill="1" applyAlignment="1">
      <alignment horizontal="right" vertical="center" indent="11" readingOrder="2"/>
    </xf>
    <xf numFmtId="0" fontId="0" fillId="4" borderId="0" xfId="0" applyFill="1" applyAlignment="1"/>
    <xf numFmtId="0" fontId="24" fillId="4" borderId="0" xfId="0" applyFont="1" applyFill="1"/>
    <xf numFmtId="1" fontId="0" fillId="4" borderId="0" xfId="0" applyNumberFormat="1" applyFill="1"/>
    <xf numFmtId="0" fontId="17" fillId="4" borderId="17" xfId="0" applyFont="1" applyFill="1" applyBorder="1" applyAlignment="1">
      <alignment horizontal="center"/>
    </xf>
    <xf numFmtId="1" fontId="17" fillId="4" borderId="18" xfId="0" applyNumberFormat="1" applyFont="1" applyFill="1" applyBorder="1" applyAlignment="1">
      <alignment horizontal="center" vertical="center"/>
    </xf>
    <xf numFmtId="1" fontId="1" fillId="2" borderId="49" xfId="0" applyNumberFormat="1" applyFont="1" applyFill="1" applyBorder="1" applyAlignment="1">
      <alignment horizontal="center"/>
    </xf>
    <xf numFmtId="164" fontId="1" fillId="2" borderId="53" xfId="0" applyNumberFormat="1" applyFont="1" applyFill="1" applyBorder="1"/>
    <xf numFmtId="164" fontId="1" fillId="2" borderId="12" xfId="0" applyNumberFormat="1" applyFont="1" applyFill="1" applyBorder="1"/>
    <xf numFmtId="0" fontId="1" fillId="2" borderId="12" xfId="0" applyFont="1" applyFill="1" applyBorder="1" applyAlignment="1">
      <alignment horizontal="right"/>
    </xf>
    <xf numFmtId="0" fontId="1" fillId="2" borderId="11" xfId="0" applyFont="1" applyFill="1" applyBorder="1" applyAlignment="1">
      <alignment horizontal="right"/>
    </xf>
    <xf numFmtId="0" fontId="1" fillId="4" borderId="54" xfId="0" applyFont="1" applyFill="1" applyBorder="1" applyAlignment="1">
      <alignment horizontal="center" vertical="center" textRotation="90"/>
    </xf>
    <xf numFmtId="0" fontId="1" fillId="2" borderId="71" xfId="0" applyFont="1" applyFill="1" applyBorder="1" applyAlignment="1">
      <alignment horizontal="center"/>
    </xf>
    <xf numFmtId="1" fontId="1" fillId="2" borderId="40" xfId="0" applyNumberFormat="1" applyFont="1" applyFill="1" applyBorder="1" applyAlignment="1">
      <alignment horizontal="center"/>
    </xf>
    <xf numFmtId="164" fontId="1" fillId="2" borderId="60" xfId="0" applyNumberFormat="1" applyFont="1" applyFill="1" applyBorder="1"/>
    <xf numFmtId="0" fontId="1" fillId="2" borderId="1" xfId="0" applyFont="1" applyFill="1" applyBorder="1" applyAlignment="1">
      <alignment horizontal="right"/>
    </xf>
    <xf numFmtId="0" fontId="1" fillId="2" borderId="21" xfId="0" applyFont="1" applyFill="1" applyBorder="1" applyAlignment="1">
      <alignment horizontal="right"/>
    </xf>
    <xf numFmtId="0" fontId="1" fillId="4" borderId="51" xfId="0" applyFont="1" applyFill="1" applyBorder="1" applyAlignment="1">
      <alignment horizontal="center" vertical="center" textRotation="90"/>
    </xf>
    <xf numFmtId="1" fontId="1" fillId="2" borderId="45" xfId="0" applyNumberFormat="1" applyFont="1" applyFill="1" applyBorder="1" applyAlignment="1">
      <alignment horizontal="center"/>
    </xf>
    <xf numFmtId="164" fontId="1" fillId="2" borderId="34" xfId="0" applyNumberFormat="1" applyFont="1" applyFill="1" applyBorder="1"/>
    <xf numFmtId="164" fontId="1" fillId="2" borderId="8" xfId="0" applyNumberFormat="1" applyFont="1" applyFill="1" applyBorder="1"/>
    <xf numFmtId="0" fontId="1" fillId="2" borderId="8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right"/>
    </xf>
    <xf numFmtId="0" fontId="1" fillId="4" borderId="50" xfId="0" applyFont="1" applyFill="1" applyBorder="1" applyAlignment="1">
      <alignment horizontal="center" vertical="center" textRotation="90"/>
    </xf>
    <xf numFmtId="0" fontId="0" fillId="4" borderId="0" xfId="0" applyFill="1" applyAlignment="1">
      <alignment horizontal="center"/>
    </xf>
    <xf numFmtId="1" fontId="1" fillId="5" borderId="25" xfId="0" applyNumberFormat="1" applyFont="1" applyFill="1" applyBorder="1" applyAlignment="1">
      <alignment horizontal="center" wrapText="1"/>
    </xf>
    <xf numFmtId="1" fontId="1" fillId="5" borderId="24" xfId="0" applyNumberFormat="1" applyFont="1" applyFill="1" applyBorder="1" applyAlignment="1">
      <alignment horizontal="center" wrapText="1"/>
    </xf>
    <xf numFmtId="1" fontId="1" fillId="5" borderId="23" xfId="0" applyNumberFormat="1" applyFont="1" applyFill="1" applyBorder="1" applyAlignment="1">
      <alignment horizontal="center" wrapText="1"/>
    </xf>
    <xf numFmtId="1" fontId="1" fillId="5" borderId="22" xfId="0" applyNumberFormat="1" applyFont="1" applyFill="1" applyBorder="1" applyAlignment="1">
      <alignment horizontal="center" wrapText="1"/>
    </xf>
    <xf numFmtId="164" fontId="1" fillId="5" borderId="60" xfId="0" applyNumberFormat="1" applyFont="1" applyFill="1" applyBorder="1"/>
    <xf numFmtId="164" fontId="1" fillId="5" borderId="1" xfId="0" applyNumberFormat="1" applyFont="1" applyFill="1" applyBorder="1"/>
    <xf numFmtId="14" fontId="1" fillId="5" borderId="1" xfId="0" applyNumberFormat="1" applyFont="1" applyFill="1" applyBorder="1"/>
    <xf numFmtId="0" fontId="1" fillId="5" borderId="1" xfId="0" applyFont="1" applyFill="1" applyBorder="1" applyAlignment="1">
      <alignment horizontal="right"/>
    </xf>
    <xf numFmtId="0" fontId="1" fillId="5" borderId="21" xfId="0" applyFont="1" applyFill="1" applyBorder="1" applyAlignment="1">
      <alignment horizontal="right"/>
    </xf>
    <xf numFmtId="1" fontId="1" fillId="5" borderId="26" xfId="0" applyNumberFormat="1" applyFont="1" applyFill="1" applyBorder="1" applyAlignment="1">
      <alignment horizontal="center"/>
    </xf>
    <xf numFmtId="1" fontId="1" fillId="5" borderId="10" xfId="0" applyNumberFormat="1" applyFont="1" applyFill="1" applyBorder="1" applyAlignment="1">
      <alignment horizontal="center"/>
    </xf>
    <xf numFmtId="14" fontId="1" fillId="2" borderId="21" xfId="0" applyNumberFormat="1" applyFont="1" applyFill="1" applyBorder="1" applyAlignment="1">
      <alignment horizontal="right"/>
    </xf>
    <xf numFmtId="0" fontId="1" fillId="2" borderId="36" xfId="0" applyFont="1" applyFill="1" applyBorder="1" applyAlignment="1">
      <alignment horizontal="center"/>
    </xf>
    <xf numFmtId="1" fontId="1" fillId="5" borderId="45" xfId="0" applyNumberFormat="1" applyFont="1" applyFill="1" applyBorder="1" applyAlignment="1">
      <alignment horizontal="center"/>
    </xf>
    <xf numFmtId="0" fontId="1" fillId="5" borderId="45" xfId="0" applyNumberFormat="1" applyFont="1" applyFill="1" applyBorder="1" applyAlignment="1">
      <alignment horizontal="center"/>
    </xf>
    <xf numFmtId="164" fontId="1" fillId="5" borderId="34" xfId="0" applyNumberFormat="1" applyFont="1" applyFill="1" applyBorder="1"/>
    <xf numFmtId="164" fontId="1" fillId="5" borderId="8" xfId="0" applyNumberFormat="1" applyFont="1" applyFill="1" applyBorder="1"/>
    <xf numFmtId="14" fontId="1" fillId="5" borderId="8" xfId="0" applyNumberFormat="1" applyFont="1" applyFill="1" applyBorder="1"/>
    <xf numFmtId="0" fontId="1" fillId="5" borderId="8" xfId="0" applyFont="1" applyFill="1" applyBorder="1" applyAlignment="1">
      <alignment horizontal="right"/>
    </xf>
    <xf numFmtId="14" fontId="1" fillId="5" borderId="7" xfId="0" applyNumberFormat="1" applyFont="1" applyFill="1" applyBorder="1" applyAlignment="1">
      <alignment horizontal="right"/>
    </xf>
    <xf numFmtId="164" fontId="1" fillId="5" borderId="44" xfId="0" applyNumberFormat="1" applyFont="1" applyFill="1" applyBorder="1"/>
    <xf numFmtId="164" fontId="1" fillId="5" borderId="61" xfId="0" applyNumberFormat="1" applyFont="1" applyFill="1" applyBorder="1"/>
    <xf numFmtId="164" fontId="1" fillId="5" borderId="42" xfId="0" applyNumberFormat="1" applyFont="1" applyFill="1" applyBorder="1"/>
    <xf numFmtId="14" fontId="1" fillId="5" borderId="42" xfId="0" applyNumberFormat="1" applyFont="1" applyFill="1" applyBorder="1"/>
    <xf numFmtId="0" fontId="1" fillId="5" borderId="64" xfId="0" applyFont="1" applyFill="1" applyBorder="1" applyAlignment="1">
      <alignment horizontal="right"/>
    </xf>
    <xf numFmtId="0" fontId="1" fillId="5" borderId="72" xfId="0" applyFont="1" applyFill="1" applyBorder="1" applyAlignment="1">
      <alignment horizontal="right"/>
    </xf>
    <xf numFmtId="0" fontId="1" fillId="5" borderId="61" xfId="0" applyFont="1" applyFill="1" applyBorder="1" applyAlignment="1">
      <alignment horizontal="right"/>
    </xf>
    <xf numFmtId="164" fontId="1" fillId="10" borderId="40" xfId="0" applyNumberFormat="1" applyFont="1" applyFill="1" applyBorder="1"/>
    <xf numFmtId="164" fontId="1" fillId="10" borderId="60" xfId="0" applyNumberFormat="1" applyFont="1" applyFill="1" applyBorder="1"/>
    <xf numFmtId="164" fontId="1" fillId="10" borderId="1" xfId="0" applyNumberFormat="1" applyFont="1" applyFill="1" applyBorder="1"/>
    <xf numFmtId="14" fontId="1" fillId="10" borderId="1" xfId="0" applyNumberFormat="1" applyFont="1" applyFill="1" applyBorder="1"/>
    <xf numFmtId="0" fontId="1" fillId="10" borderId="52" xfId="0" applyFont="1" applyFill="1" applyBorder="1" applyAlignment="1">
      <alignment horizontal="right"/>
    </xf>
    <xf numFmtId="0" fontId="1" fillId="10" borderId="58" xfId="0" applyFont="1" applyFill="1" applyBorder="1" applyAlignment="1">
      <alignment horizontal="right"/>
    </xf>
    <xf numFmtId="0" fontId="1" fillId="10" borderId="60" xfId="0" applyFont="1" applyFill="1" applyBorder="1" applyAlignment="1">
      <alignment horizontal="right"/>
    </xf>
    <xf numFmtId="0" fontId="1" fillId="4" borderId="71" xfId="0" applyFont="1" applyFill="1" applyBorder="1" applyAlignment="1">
      <alignment horizontal="center"/>
    </xf>
    <xf numFmtId="164" fontId="1" fillId="2" borderId="40" xfId="0" applyNumberFormat="1" applyFont="1" applyFill="1" applyBorder="1"/>
    <xf numFmtId="0" fontId="1" fillId="2" borderId="52" xfId="0" applyFont="1" applyFill="1" applyBorder="1" applyAlignment="1">
      <alignment horizontal="right"/>
    </xf>
    <xf numFmtId="0" fontId="1" fillId="2" borderId="58" xfId="0" applyFont="1" applyFill="1" applyBorder="1" applyAlignment="1">
      <alignment horizontal="right"/>
    </xf>
    <xf numFmtId="0" fontId="1" fillId="2" borderId="60" xfId="0" applyFont="1" applyFill="1" applyBorder="1" applyAlignment="1">
      <alignment horizontal="right"/>
    </xf>
    <xf numFmtId="0" fontId="1" fillId="4" borderId="73" xfId="0" applyFont="1" applyFill="1" applyBorder="1" applyAlignment="1">
      <alignment horizontal="center"/>
    </xf>
    <xf numFmtId="164" fontId="1" fillId="2" borderId="39" xfId="0" applyNumberFormat="1" applyFont="1" applyFill="1" applyBorder="1"/>
    <xf numFmtId="164" fontId="1" fillId="2" borderId="59" xfId="0" applyNumberFormat="1" applyFont="1" applyFill="1" applyBorder="1"/>
    <xf numFmtId="164" fontId="1" fillId="2" borderId="15" xfId="0" applyNumberFormat="1" applyFont="1" applyFill="1" applyBorder="1"/>
    <xf numFmtId="14" fontId="1" fillId="2" borderId="15" xfId="0" applyNumberFormat="1" applyFont="1" applyFill="1" applyBorder="1"/>
    <xf numFmtId="0" fontId="1" fillId="2" borderId="57" xfId="0" applyFont="1" applyFill="1" applyBorder="1" applyAlignment="1">
      <alignment horizontal="right"/>
    </xf>
    <xf numFmtId="0" fontId="1" fillId="2" borderId="91" xfId="0" applyFont="1" applyFill="1" applyBorder="1" applyAlignment="1">
      <alignment horizontal="right"/>
    </xf>
    <xf numFmtId="0" fontId="1" fillId="2" borderId="59" xfId="0" applyFont="1" applyFill="1" applyBorder="1" applyAlignment="1">
      <alignment horizontal="right"/>
    </xf>
    <xf numFmtId="0" fontId="16" fillId="4" borderId="17" xfId="0" applyFont="1" applyFill="1" applyBorder="1" applyAlignment="1">
      <alignment horizontal="center"/>
    </xf>
    <xf numFmtId="0" fontId="20" fillId="2" borderId="54" xfId="0" applyFont="1" applyFill="1" applyBorder="1" applyAlignment="1">
      <alignment horizontal="center" vertical="center" wrapText="1"/>
    </xf>
    <xf numFmtId="164" fontId="1" fillId="2" borderId="54" xfId="0" applyNumberFormat="1" applyFont="1" applyFill="1" applyBorder="1" applyAlignment="1">
      <alignment horizontal="center" vertical="center" wrapText="1"/>
    </xf>
    <xf numFmtId="0" fontId="16" fillId="2" borderId="37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0" fontId="16" fillId="2" borderId="14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20" fillId="2" borderId="51" xfId="0" applyFont="1" applyFill="1" applyBorder="1" applyAlignment="1">
      <alignment horizontal="center" vertical="center" wrapText="1"/>
    </xf>
    <xf numFmtId="164" fontId="1" fillId="2" borderId="51" xfId="0" applyNumberFormat="1" applyFont="1" applyFill="1" applyBorder="1" applyAlignment="1">
      <alignment horizontal="center" vertical="center" wrapText="1"/>
    </xf>
    <xf numFmtId="0" fontId="20" fillId="2" borderId="50" xfId="0" applyFont="1" applyFill="1" applyBorder="1" applyAlignment="1">
      <alignment horizontal="center" vertical="center" wrapText="1"/>
    </xf>
    <xf numFmtId="164" fontId="1" fillId="2" borderId="50" xfId="0" applyNumberFormat="1" applyFont="1" applyFill="1" applyBorder="1" applyAlignment="1">
      <alignment horizontal="center" vertical="center" wrapText="1"/>
    </xf>
    <xf numFmtId="0" fontId="47" fillId="4" borderId="0" xfId="0" applyFont="1" applyFill="1" applyAlignment="1">
      <alignment horizontal="center"/>
    </xf>
    <xf numFmtId="0" fontId="0" fillId="4" borderId="0" xfId="0" applyFill="1" applyAlignment="1">
      <alignment horizontal="left"/>
    </xf>
    <xf numFmtId="14" fontId="16" fillId="4" borderId="27" xfId="0" applyNumberFormat="1" applyFont="1" applyFill="1" applyBorder="1" applyAlignment="1">
      <alignment vertical="center"/>
    </xf>
    <xf numFmtId="14" fontId="16" fillId="4" borderId="29" xfId="0" applyNumberFormat="1" applyFont="1" applyFill="1" applyBorder="1" applyAlignment="1">
      <alignment vertical="center"/>
    </xf>
    <xf numFmtId="14" fontId="16" fillId="4" borderId="24" xfId="0" applyNumberFormat="1" applyFont="1" applyFill="1" applyBorder="1" applyAlignment="1">
      <alignment vertical="center"/>
    </xf>
    <xf numFmtId="14" fontId="16" fillId="4" borderId="32" xfId="0" applyNumberFormat="1" applyFont="1" applyFill="1" applyBorder="1" applyAlignment="1">
      <alignment vertical="center"/>
    </xf>
    <xf numFmtId="0" fontId="17" fillId="4" borderId="2" xfId="0" applyFont="1" applyFill="1" applyBorder="1" applyAlignment="1">
      <alignment horizontal="left" vertical="center" shrinkToFit="1"/>
    </xf>
    <xf numFmtId="0" fontId="17" fillId="4" borderId="16" xfId="0" applyFont="1" applyFill="1" applyBorder="1" applyAlignment="1">
      <alignment horizontal="left" vertical="center" shrinkToFit="1"/>
    </xf>
    <xf numFmtId="0" fontId="17" fillId="4" borderId="17" xfId="0" applyFont="1" applyFill="1" applyBorder="1" applyAlignment="1">
      <alignment horizontal="left" vertical="center" shrinkToFit="1"/>
    </xf>
    <xf numFmtId="164" fontId="16" fillId="4" borderId="27" xfId="0" applyNumberFormat="1" applyFont="1" applyFill="1" applyBorder="1" applyAlignment="1">
      <alignment horizontal="center" vertical="center" shrinkToFit="1"/>
    </xf>
    <xf numFmtId="164" fontId="16" fillId="4" borderId="28" xfId="0" applyNumberFormat="1" applyFont="1" applyFill="1" applyBorder="1" applyAlignment="1">
      <alignment horizontal="center" vertical="center" shrinkToFit="1"/>
    </xf>
    <xf numFmtId="164" fontId="16" fillId="4" borderId="24" xfId="0" applyNumberFormat="1" applyFont="1" applyFill="1" applyBorder="1" applyAlignment="1">
      <alignment horizontal="center" vertical="center" shrinkToFit="1"/>
    </xf>
    <xf numFmtId="164" fontId="16" fillId="4" borderId="25" xfId="0" applyNumberFormat="1" applyFont="1" applyFill="1" applyBorder="1" applyAlignment="1">
      <alignment horizontal="center" vertical="center" shrinkToFit="1"/>
    </xf>
    <xf numFmtId="164" fontId="15" fillId="2" borderId="50" xfId="0" applyNumberFormat="1" applyFont="1" applyFill="1" applyBorder="1" applyAlignment="1">
      <alignment horizontal="center" vertical="center"/>
    </xf>
    <xf numFmtId="164" fontId="15" fillId="2" borderId="54" xfId="0" applyNumberFormat="1" applyFont="1" applyFill="1" applyBorder="1" applyAlignment="1">
      <alignment horizontal="center" vertical="center"/>
    </xf>
    <xf numFmtId="0" fontId="48" fillId="2" borderId="0" xfId="0" applyFont="1" applyFill="1" applyAlignment="1">
      <alignment horizontal="center" vertical="center"/>
    </xf>
    <xf numFmtId="0" fontId="1" fillId="2" borderId="73" xfId="0" applyFont="1" applyFill="1" applyBorder="1" applyAlignment="1" applyProtection="1">
      <alignment horizontal="center"/>
      <protection locked="0"/>
    </xf>
    <xf numFmtId="0" fontId="1" fillId="6" borderId="71" xfId="0" applyFont="1" applyFill="1" applyBorder="1" applyAlignment="1" applyProtection="1">
      <alignment horizontal="center"/>
      <protection locked="0"/>
    </xf>
    <xf numFmtId="0" fontId="1" fillId="6" borderId="26" xfId="0" applyFont="1" applyFill="1" applyBorder="1" applyAlignment="1" applyProtection="1">
      <alignment horizontal="center"/>
      <protection locked="0"/>
    </xf>
    <xf numFmtId="0" fontId="1" fillId="6" borderId="73" xfId="0" applyFont="1" applyFill="1" applyBorder="1" applyAlignment="1" applyProtection="1">
      <alignment horizontal="center"/>
      <protection locked="0"/>
    </xf>
    <xf numFmtId="0" fontId="1" fillId="6" borderId="23" xfId="0" applyFont="1" applyFill="1" applyBorder="1" applyAlignment="1" applyProtection="1">
      <alignment horizontal="center"/>
      <protection locked="0"/>
    </xf>
    <xf numFmtId="0" fontId="18" fillId="2" borderId="50" xfId="0" applyFont="1" applyFill="1" applyBorder="1" applyAlignment="1" applyProtection="1">
      <alignment horizontal="center" vertical="center" wrapText="1"/>
      <protection locked="0"/>
    </xf>
    <xf numFmtId="0" fontId="18" fillId="2" borderId="51" xfId="0" applyFont="1" applyFill="1" applyBorder="1" applyAlignment="1" applyProtection="1">
      <alignment horizontal="center" vertical="center" wrapText="1"/>
      <protection locked="0"/>
    </xf>
    <xf numFmtId="0" fontId="18" fillId="2" borderId="54" xfId="0" applyFont="1" applyFill="1" applyBorder="1" applyAlignment="1" applyProtection="1">
      <alignment horizontal="center" vertical="center" wrapText="1"/>
      <protection locked="0"/>
    </xf>
    <xf numFmtId="0" fontId="1" fillId="27" borderId="44" xfId="0" applyFont="1" applyFill="1" applyBorder="1" applyAlignment="1" applyProtection="1">
      <alignment horizontal="center" vertical="center"/>
      <protection locked="0"/>
    </xf>
    <xf numFmtId="0" fontId="1" fillId="27" borderId="54" xfId="0" applyFont="1" applyFill="1" applyBorder="1" applyAlignment="1" applyProtection="1">
      <alignment horizontal="center" vertical="center"/>
      <protection locked="0"/>
    </xf>
    <xf numFmtId="0" fontId="1" fillId="6" borderId="17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12"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1" tint="4.9989318521683403E-2"/>
        </patternFill>
      </fill>
    </dxf>
    <dxf>
      <font>
        <color rgb="FF9C0006"/>
      </font>
      <fill>
        <patternFill>
          <bgColor theme="1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13" Type="http://schemas.openxmlformats.org/officeDocument/2006/relationships/hyperlink" Target="#&#1575;&#1604;&#1605;&#1601;&#1589;&#1604;!A1"/><Relationship Id="rId18" Type="http://schemas.openxmlformats.org/officeDocument/2006/relationships/hyperlink" Target="#&#1605;&#1601;&#1589;&#1604;22!A1"/><Relationship Id="rId26" Type="http://schemas.openxmlformats.org/officeDocument/2006/relationships/image" Target="../media/image4.jpeg"/><Relationship Id="rId3" Type="http://schemas.openxmlformats.org/officeDocument/2006/relationships/image" Target="../media/image1.png"/><Relationship Id="rId21" Type="http://schemas.openxmlformats.org/officeDocument/2006/relationships/hyperlink" Target="#&#1588;2!A1"/><Relationship Id="rId7" Type="http://schemas.openxmlformats.org/officeDocument/2006/relationships/hyperlink" Target="#&#1605;&#1606;&#1575;&#1587;&#1576;&#1575;&#1578;!A1"/><Relationship Id="rId12" Type="http://schemas.openxmlformats.org/officeDocument/2006/relationships/hyperlink" Target="#&#1587;&#1606;&#1608;&#1610;!A1"/><Relationship Id="rId17" Type="http://schemas.openxmlformats.org/officeDocument/2006/relationships/hyperlink" Target="#&#1578;&#1608;&#1586;&#1610;&#1593;!A1"/><Relationship Id="rId25" Type="http://schemas.openxmlformats.org/officeDocument/2006/relationships/hyperlink" Target="#&#1573;&#1580;&#1575;&#1586;&#1575;&#1578;!A1"/><Relationship Id="rId2" Type="http://schemas.openxmlformats.org/officeDocument/2006/relationships/hyperlink" Target="#'&#1578;&#1602;&#1608;&#1610;&#1605; &#1593;&#1585;&#1590;&#1610;'!A1"/><Relationship Id="rId16" Type="http://schemas.openxmlformats.org/officeDocument/2006/relationships/hyperlink" Target="#'&#1578;&#1602;&#1608;&#1610;&#1605; 4'!A1"/><Relationship Id="rId20" Type="http://schemas.openxmlformats.org/officeDocument/2006/relationships/hyperlink" Target="#&#1588;!A1"/><Relationship Id="rId1" Type="http://schemas.openxmlformats.org/officeDocument/2006/relationships/hyperlink" Target="#'&#1605;&#1601;&#1589;&#1604; 11'!A1"/><Relationship Id="rId6" Type="http://schemas.openxmlformats.org/officeDocument/2006/relationships/image" Target="../media/image2.jpeg"/><Relationship Id="rId11" Type="http://schemas.openxmlformats.org/officeDocument/2006/relationships/hyperlink" Target="#'1446'!A1"/><Relationship Id="rId24" Type="http://schemas.openxmlformats.org/officeDocument/2006/relationships/hyperlink" Target="#'&#1578;&#1602;&#1608;&#1610;&#1605; 6'!A1"/><Relationship Id="rId5" Type="http://schemas.openxmlformats.org/officeDocument/2006/relationships/hyperlink" Target="#'&#1578;&#1602;&#1608;&#1610;&#1605; 3'!A1"/><Relationship Id="rId15" Type="http://schemas.openxmlformats.org/officeDocument/2006/relationships/hyperlink" Target="#&#1575;&#1587;&#1575;&#1587;&#1610;!A1"/><Relationship Id="rId23" Type="http://schemas.openxmlformats.org/officeDocument/2006/relationships/hyperlink" Target="#&#1578;1!A1"/><Relationship Id="rId10" Type="http://schemas.openxmlformats.org/officeDocument/2006/relationships/hyperlink" Target="#&#1608;&#1586;&#1575;&#1585;&#1610;!A1"/><Relationship Id="rId19" Type="http://schemas.openxmlformats.org/officeDocument/2006/relationships/hyperlink" Target="#&#1578;&#1602;&#1608;&#1610;&#1605;5!A1"/><Relationship Id="rId4" Type="http://schemas.microsoft.com/office/2007/relationships/hdphoto" Target="../media/hdphoto1.wdp"/><Relationship Id="rId9" Type="http://schemas.openxmlformats.org/officeDocument/2006/relationships/hyperlink" Target="#'&#1578;&#1602;&#1608;&#1610;&#1605; 1'!A1"/><Relationship Id="rId14" Type="http://schemas.openxmlformats.org/officeDocument/2006/relationships/hyperlink" Target="#&#1575;&#1587;&#1575;&#1587;1!A1"/><Relationship Id="rId22" Type="http://schemas.openxmlformats.org/officeDocument/2006/relationships/hyperlink" Target="#&#1593;&#1583;&#1575;&#1583;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5" Type="http://schemas.openxmlformats.org/officeDocument/2006/relationships/hyperlink" Target="#&#1576;!A1"/><Relationship Id="rId4" Type="http://schemas.microsoft.com/office/2007/relationships/hdphoto" Target="../media/hdphoto1.wdp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5.png"/><Relationship Id="rId1" Type="http://schemas.openxmlformats.org/officeDocument/2006/relationships/image" Target="../media/image11.jpeg"/><Relationship Id="rId4" Type="http://schemas.openxmlformats.org/officeDocument/2006/relationships/hyperlink" Target="#&#1576;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&#1576;!A1"/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&#1576;!A1"/><Relationship Id="rId2" Type="http://schemas.openxmlformats.org/officeDocument/2006/relationships/image" Target="../media/image2.jpeg"/><Relationship Id="rId1" Type="http://schemas.openxmlformats.org/officeDocument/2006/relationships/image" Target="../media/image5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microsoft.com/office/2007/relationships/hdphoto" Target="../media/hdphoto1.wdp"/><Relationship Id="rId1" Type="http://schemas.openxmlformats.org/officeDocument/2006/relationships/image" Target="../media/image10.png"/><Relationship Id="rId4" Type="http://schemas.openxmlformats.org/officeDocument/2006/relationships/hyperlink" Target="#&#1576;!A1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jpeg"/><Relationship Id="rId1" Type="http://schemas.openxmlformats.org/officeDocument/2006/relationships/image" Target="../media/image5.png"/><Relationship Id="rId5" Type="http://schemas.openxmlformats.org/officeDocument/2006/relationships/hyperlink" Target="#&#1576;!A1"/><Relationship Id="rId4" Type="http://schemas.microsoft.com/office/2007/relationships/hdphoto" Target="../media/hdphoto1.wdp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hyperlink" Target="#&#1576;!A1"/><Relationship Id="rId2" Type="http://schemas.openxmlformats.org/officeDocument/2006/relationships/image" Target="../media/image5.png"/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&#1576;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&#1576;!A1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hyperlink" Target="#'1446'!C309"/><Relationship Id="rId13" Type="http://schemas.openxmlformats.org/officeDocument/2006/relationships/hyperlink" Target="#'1446'!C523"/><Relationship Id="rId3" Type="http://schemas.openxmlformats.org/officeDocument/2006/relationships/hyperlink" Target="#'1446'!C94"/><Relationship Id="rId7" Type="http://schemas.openxmlformats.org/officeDocument/2006/relationships/hyperlink" Target="#'1446'!C267"/><Relationship Id="rId12" Type="http://schemas.openxmlformats.org/officeDocument/2006/relationships/hyperlink" Target="#'1446'!C482"/><Relationship Id="rId2" Type="http://schemas.openxmlformats.org/officeDocument/2006/relationships/hyperlink" Target="#'1446'!C53"/><Relationship Id="rId1" Type="http://schemas.openxmlformats.org/officeDocument/2006/relationships/hyperlink" Target="#'1446'!C10"/><Relationship Id="rId6" Type="http://schemas.openxmlformats.org/officeDocument/2006/relationships/hyperlink" Target="#'1446'!C223"/><Relationship Id="rId11" Type="http://schemas.openxmlformats.org/officeDocument/2006/relationships/hyperlink" Target="#'1446'!C439"/><Relationship Id="rId5" Type="http://schemas.openxmlformats.org/officeDocument/2006/relationships/hyperlink" Target="#'1446'!C181"/><Relationship Id="rId15" Type="http://schemas.openxmlformats.org/officeDocument/2006/relationships/hyperlink" Target="#&#1576;!A1"/><Relationship Id="rId10" Type="http://schemas.openxmlformats.org/officeDocument/2006/relationships/hyperlink" Target="#'1446'!C395"/><Relationship Id="rId4" Type="http://schemas.openxmlformats.org/officeDocument/2006/relationships/hyperlink" Target="#'1446'!C137"/><Relationship Id="rId9" Type="http://schemas.openxmlformats.org/officeDocument/2006/relationships/hyperlink" Target="#'1446'!C353"/><Relationship Id="rId14" Type="http://schemas.openxmlformats.org/officeDocument/2006/relationships/hyperlink" Target="#'1446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#&#1576;!A1"/><Relationship Id="rId1" Type="http://schemas.openxmlformats.org/officeDocument/2006/relationships/image" Target="../media/image5.png"/><Relationship Id="rId5" Type="http://schemas.microsoft.com/office/2007/relationships/hdphoto" Target="../media/hdphoto1.wdp"/><Relationship Id="rId4" Type="http://schemas.openxmlformats.org/officeDocument/2006/relationships/image" Target="../media/image6.png"/></Relationships>
</file>

<file path=xl/drawings/_rels/drawing20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1.png"/><Relationship Id="rId1" Type="http://schemas.openxmlformats.org/officeDocument/2006/relationships/image" Target="../media/image3.png"/><Relationship Id="rId4" Type="http://schemas.openxmlformats.org/officeDocument/2006/relationships/hyperlink" Target="#&#1576;!A1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hyperlink" Target="#&#1576;!A1"/><Relationship Id="rId2" Type="http://schemas.openxmlformats.org/officeDocument/2006/relationships/image" Target="../media/image2.jpeg"/><Relationship Id="rId1" Type="http://schemas.openxmlformats.org/officeDocument/2006/relationships/image" Target="../media/image7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hyperlink" Target="#&#1576;!A1"/><Relationship Id="rId2" Type="http://schemas.openxmlformats.org/officeDocument/2006/relationships/image" Target="../media/image2.jpeg"/><Relationship Id="rId1" Type="http://schemas.openxmlformats.org/officeDocument/2006/relationships/image" Target="../media/image7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0.png"/><Relationship Id="rId5" Type="http://schemas.openxmlformats.org/officeDocument/2006/relationships/hyperlink" Target="#&#1576;!A1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6.png"/><Relationship Id="rId1" Type="http://schemas.openxmlformats.org/officeDocument/2006/relationships/image" Target="../media/image3.png"/><Relationship Id="rId4" Type="http://schemas.openxmlformats.org/officeDocument/2006/relationships/hyperlink" Target="#&#1576;!A1"/></Relationships>
</file>

<file path=xl/drawings/_rels/drawing4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6.png"/><Relationship Id="rId1" Type="http://schemas.openxmlformats.org/officeDocument/2006/relationships/image" Target="../media/image2.jpeg"/><Relationship Id="rId5" Type="http://schemas.openxmlformats.org/officeDocument/2006/relationships/hyperlink" Target="#&#1576;!A1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6.png"/><Relationship Id="rId1" Type="http://schemas.openxmlformats.org/officeDocument/2006/relationships/image" Target="../media/image7.png"/><Relationship Id="rId4" Type="http://schemas.openxmlformats.org/officeDocument/2006/relationships/hyperlink" Target="#&#1576;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microsoft.com/office/2007/relationships/hdphoto" Target="../media/hdphoto1.wdp"/><Relationship Id="rId1" Type="http://schemas.openxmlformats.org/officeDocument/2006/relationships/image" Target="../media/image6.png"/><Relationship Id="rId4" Type="http://schemas.openxmlformats.org/officeDocument/2006/relationships/hyperlink" Target="#&#1576;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microsoft.com/office/2007/relationships/hdphoto" Target="../media/hdphoto1.wdp"/><Relationship Id="rId1" Type="http://schemas.openxmlformats.org/officeDocument/2006/relationships/image" Target="../media/image6.png"/><Relationship Id="rId4" Type="http://schemas.openxmlformats.org/officeDocument/2006/relationships/hyperlink" Target="#&#1576;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0.png"/><Relationship Id="rId5" Type="http://schemas.openxmlformats.org/officeDocument/2006/relationships/hyperlink" Target="#&#1576;!A1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9524</xdr:colOff>
      <xdr:row>7</xdr:row>
      <xdr:rowOff>9525</xdr:rowOff>
    </xdr:from>
    <xdr:to>
      <xdr:col>13</xdr:col>
      <xdr:colOff>19050</xdr:colOff>
      <xdr:row>9</xdr:row>
      <xdr:rowOff>9525</xdr:rowOff>
    </xdr:to>
    <xdr:sp macro="" textlink="">
      <xdr:nvSpPr>
        <xdr:cNvPr id="2" name="مخطط انسيابي: معالجة متعاقبة 1">
          <a:hlinkClick xmlns:r="http://schemas.openxmlformats.org/officeDocument/2006/relationships" r:id="rId1" tooltip="الدغريري"/>
        </xdr:cNvPr>
        <xdr:cNvSpPr/>
      </xdr:nvSpPr>
      <xdr:spPr>
        <a:xfrm>
          <a:off x="11228584350" y="1276350"/>
          <a:ext cx="1381126" cy="361950"/>
        </a:xfrm>
        <a:prstGeom prst="flowChartAlternateProcess">
          <a:avLst/>
        </a:prstGeom>
        <a:solidFill>
          <a:schemeClr val="accent1">
            <a:lumMod val="40000"/>
            <a:lumOff val="6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1100" b="1">
              <a:solidFill>
                <a:sysClr val="windowText" lastClr="000000"/>
              </a:solidFill>
            </a:rPr>
            <a:t>تقويم مفصل اسبوعي1</a:t>
          </a:r>
        </a:p>
      </xdr:txBody>
    </xdr:sp>
    <xdr:clientData/>
  </xdr:twoCellAnchor>
  <xdr:twoCellAnchor>
    <xdr:from>
      <xdr:col>10</xdr:col>
      <xdr:colOff>685799</xdr:colOff>
      <xdr:row>4</xdr:row>
      <xdr:rowOff>114300</xdr:rowOff>
    </xdr:from>
    <xdr:to>
      <xdr:col>13</xdr:col>
      <xdr:colOff>28575</xdr:colOff>
      <xdr:row>6</xdr:row>
      <xdr:rowOff>114300</xdr:rowOff>
    </xdr:to>
    <xdr:sp macro="" textlink="">
      <xdr:nvSpPr>
        <xdr:cNvPr id="3" name="مخطط انسيابي: معالجة متعاقبة 2">
          <a:hlinkClick xmlns:r="http://schemas.openxmlformats.org/officeDocument/2006/relationships" r:id="rId2" tooltip="الدغريري"/>
        </xdr:cNvPr>
        <xdr:cNvSpPr/>
      </xdr:nvSpPr>
      <xdr:spPr>
        <a:xfrm>
          <a:off x="11228574825" y="838200"/>
          <a:ext cx="1400176" cy="361950"/>
        </a:xfrm>
        <a:prstGeom prst="flowChartAlternateProcess">
          <a:avLst/>
        </a:prstGeom>
        <a:solidFill>
          <a:schemeClr val="accent1">
            <a:lumMod val="40000"/>
            <a:lumOff val="6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1100" b="1">
              <a:solidFill>
                <a:sysClr val="windowText" lastClr="000000"/>
              </a:solidFill>
            </a:rPr>
            <a:t>تقويم عرضي</a:t>
          </a:r>
        </a:p>
      </xdr:txBody>
    </xdr:sp>
    <xdr:clientData/>
  </xdr:twoCellAnchor>
  <xdr:twoCellAnchor editAs="oneCell">
    <xdr:from>
      <xdr:col>6</xdr:col>
      <xdr:colOff>342900</xdr:colOff>
      <xdr:row>6</xdr:row>
      <xdr:rowOff>85725</xdr:rowOff>
    </xdr:from>
    <xdr:to>
      <xdr:col>8</xdr:col>
      <xdr:colOff>485775</xdr:colOff>
      <xdr:row>11</xdr:row>
      <xdr:rowOff>171450</xdr:rowOff>
    </xdr:to>
    <xdr:pic>
      <xdr:nvPicPr>
        <xdr:cNvPr id="4" name="صورة 3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11041"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1230175025" y="1171575"/>
          <a:ext cx="1514475" cy="990600"/>
        </a:xfrm>
        <a:prstGeom prst="ellipse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2</xdr:col>
      <xdr:colOff>276224</xdr:colOff>
      <xdr:row>11</xdr:row>
      <xdr:rowOff>19050</xdr:rowOff>
    </xdr:from>
    <xdr:to>
      <xdr:col>4</xdr:col>
      <xdr:colOff>85724</xdr:colOff>
      <xdr:row>13</xdr:row>
      <xdr:rowOff>19050</xdr:rowOff>
    </xdr:to>
    <xdr:sp macro="" textlink="">
      <xdr:nvSpPr>
        <xdr:cNvPr id="5" name="مخطط انسيابي: معالجة متعاقبة 4">
          <a:hlinkClick xmlns:r="http://schemas.openxmlformats.org/officeDocument/2006/relationships" r:id="rId5" tooltip="الدغريري"/>
        </xdr:cNvPr>
        <xdr:cNvSpPr/>
      </xdr:nvSpPr>
      <xdr:spPr>
        <a:xfrm>
          <a:off x="11233318276" y="2009775"/>
          <a:ext cx="1181100" cy="361950"/>
        </a:xfrm>
        <a:prstGeom prst="flowChartAlternateProcess">
          <a:avLst/>
        </a:prstGeom>
        <a:solidFill>
          <a:schemeClr val="accent1">
            <a:lumMod val="40000"/>
            <a:lumOff val="6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1100" b="1">
              <a:solidFill>
                <a:sysClr val="windowText" lastClr="000000"/>
              </a:solidFill>
            </a:rPr>
            <a:t>تقويم 1</a:t>
          </a:r>
        </a:p>
      </xdr:txBody>
    </xdr:sp>
    <xdr:clientData/>
  </xdr:twoCellAnchor>
  <xdr:twoCellAnchor>
    <xdr:from>
      <xdr:col>2</xdr:col>
      <xdr:colOff>504826</xdr:colOff>
      <xdr:row>0</xdr:row>
      <xdr:rowOff>114300</xdr:rowOff>
    </xdr:from>
    <xdr:to>
      <xdr:col>12</xdr:col>
      <xdr:colOff>457201</xdr:colOff>
      <xdr:row>3</xdr:row>
      <xdr:rowOff>161925</xdr:rowOff>
    </xdr:to>
    <xdr:sp macro="" textlink="">
      <xdr:nvSpPr>
        <xdr:cNvPr id="6" name="مخطط انسيابي: معالجة متعاقبة 5"/>
        <xdr:cNvSpPr/>
      </xdr:nvSpPr>
      <xdr:spPr>
        <a:xfrm>
          <a:off x="11227460399" y="114300"/>
          <a:ext cx="6810375" cy="590550"/>
        </a:xfrm>
        <a:prstGeom prst="flowChartAlternateProcess">
          <a:avLst/>
        </a:prstGeom>
        <a:solidFill>
          <a:schemeClr val="accent1">
            <a:lumMod val="40000"/>
            <a:lumOff val="6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3300" b="1">
              <a:solidFill>
                <a:sysClr val="windowText" lastClr="000000"/>
              </a:solidFill>
            </a:rPr>
            <a:t>حوسبة التقويم الدراسي لعام 1446</a:t>
          </a:r>
        </a:p>
      </xdr:txBody>
    </xdr:sp>
    <xdr:clientData/>
  </xdr:twoCellAnchor>
  <xdr:twoCellAnchor editAs="oneCell">
    <xdr:from>
      <xdr:col>2</xdr:col>
      <xdr:colOff>276225</xdr:colOff>
      <xdr:row>18</xdr:row>
      <xdr:rowOff>133350</xdr:rowOff>
    </xdr:from>
    <xdr:to>
      <xdr:col>8</xdr:col>
      <xdr:colOff>371475</xdr:colOff>
      <xdr:row>21</xdr:row>
      <xdr:rowOff>9525</xdr:rowOff>
    </xdr:to>
    <xdr:pic>
      <xdr:nvPicPr>
        <xdr:cNvPr id="7" name="صورة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0289325" y="3390900"/>
          <a:ext cx="4210050" cy="4191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8</xdr:col>
      <xdr:colOff>361951</xdr:colOff>
      <xdr:row>4</xdr:row>
      <xdr:rowOff>76200</xdr:rowOff>
    </xdr:from>
    <xdr:to>
      <xdr:col>10</xdr:col>
      <xdr:colOff>590550</xdr:colOff>
      <xdr:row>6</xdr:row>
      <xdr:rowOff>76200</xdr:rowOff>
    </xdr:to>
    <xdr:sp macro="" textlink="">
      <xdr:nvSpPr>
        <xdr:cNvPr id="8" name="مخطط انسيابي: معالجة متعاقبة 7">
          <a:hlinkClick xmlns:r="http://schemas.openxmlformats.org/officeDocument/2006/relationships" r:id="rId7" tooltip="الدغريري"/>
        </xdr:cNvPr>
        <xdr:cNvSpPr/>
      </xdr:nvSpPr>
      <xdr:spPr>
        <a:xfrm>
          <a:off x="11228698650" y="800100"/>
          <a:ext cx="1600199" cy="361950"/>
        </a:xfrm>
        <a:prstGeom prst="flowChartAlternateProcess">
          <a:avLst/>
        </a:prstGeom>
        <a:solidFill>
          <a:schemeClr val="accent1">
            <a:lumMod val="40000"/>
            <a:lumOff val="6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1100" b="1">
              <a:solidFill>
                <a:sysClr val="windowText" lastClr="000000"/>
              </a:solidFill>
            </a:rPr>
            <a:t>المناسبات المحلية والعالمية</a:t>
          </a:r>
        </a:p>
      </xdr:txBody>
    </xdr:sp>
    <xdr:clientData/>
  </xdr:twoCellAnchor>
  <xdr:oneCellAnchor>
    <xdr:from>
      <xdr:col>6</xdr:col>
      <xdr:colOff>381000</xdr:colOff>
      <xdr:row>11</xdr:row>
      <xdr:rowOff>161925</xdr:rowOff>
    </xdr:from>
    <xdr:ext cx="1427209" cy="1123950"/>
    <xdr:pic>
      <xdr:nvPicPr>
        <xdr:cNvPr id="9" name="صورة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0224191" y="2152650"/>
          <a:ext cx="1427209" cy="1123950"/>
        </a:xfrm>
        <a:prstGeom prst="roundRect">
          <a:avLst>
            <a:gd name="adj" fmla="val 4167"/>
          </a:avLst>
        </a:prstGeom>
        <a:solidFill>
          <a:srgbClr val="FFFFFF"/>
        </a:solidFill>
        <a:ln w="76200" cap="sq">
          <a:solidFill>
            <a:srgbClr val="292929"/>
          </a:solidFill>
          <a:miter lim="800000"/>
        </a:ln>
        <a:effectLst>
          <a:reflection blurRad="12700" stA="28000" endPos="28000" dist="5000" dir="5400000" sy="-100000" algn="bl" rotWithShape="0"/>
        </a:effectLst>
        <a:scene3d>
          <a:camera prst="orthographicFront"/>
          <a:lightRig rig="threePt" dir="t">
            <a:rot lat="0" lon="0" rev="2700000"/>
          </a:lightRig>
        </a:scene3d>
        <a:sp3d>
          <a:bevelT h="38100"/>
          <a:contourClr>
            <a:srgbClr val="C0C0C0"/>
          </a:contourClr>
        </a:sp3d>
      </xdr:spPr>
    </xdr:pic>
    <xdr:clientData/>
  </xdr:oneCellAnchor>
  <xdr:twoCellAnchor>
    <xdr:from>
      <xdr:col>2</xdr:col>
      <xdr:colOff>257174</xdr:colOff>
      <xdr:row>13</xdr:row>
      <xdr:rowOff>85725</xdr:rowOff>
    </xdr:from>
    <xdr:to>
      <xdr:col>4</xdr:col>
      <xdr:colOff>66674</xdr:colOff>
      <xdr:row>15</xdr:row>
      <xdr:rowOff>85725</xdr:rowOff>
    </xdr:to>
    <xdr:sp macro="" textlink="">
      <xdr:nvSpPr>
        <xdr:cNvPr id="10" name="مخطط انسيابي: معالجة متعاقبة 9">
          <a:hlinkClick xmlns:r="http://schemas.openxmlformats.org/officeDocument/2006/relationships" r:id="rId9" tooltip="الدغريري"/>
        </xdr:cNvPr>
        <xdr:cNvSpPr/>
      </xdr:nvSpPr>
      <xdr:spPr>
        <a:xfrm>
          <a:off x="11233337326" y="2438400"/>
          <a:ext cx="1181100" cy="361950"/>
        </a:xfrm>
        <a:prstGeom prst="flowChartAlternateProcess">
          <a:avLst/>
        </a:prstGeom>
        <a:solidFill>
          <a:schemeClr val="accent1">
            <a:lumMod val="40000"/>
            <a:lumOff val="6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1100" b="1">
              <a:solidFill>
                <a:sysClr val="windowText" lastClr="000000"/>
              </a:solidFill>
            </a:rPr>
            <a:t>تقويم 2</a:t>
          </a:r>
        </a:p>
      </xdr:txBody>
    </xdr:sp>
    <xdr:clientData/>
  </xdr:twoCellAnchor>
  <xdr:twoCellAnchor>
    <xdr:from>
      <xdr:col>2</xdr:col>
      <xdr:colOff>295274</xdr:colOff>
      <xdr:row>4</xdr:row>
      <xdr:rowOff>66675</xdr:rowOff>
    </xdr:from>
    <xdr:to>
      <xdr:col>4</xdr:col>
      <xdr:colOff>104774</xdr:colOff>
      <xdr:row>6</xdr:row>
      <xdr:rowOff>66675</xdr:rowOff>
    </xdr:to>
    <xdr:sp macro="" textlink="">
      <xdr:nvSpPr>
        <xdr:cNvPr id="11" name="مخطط انسيابي: معالجة متعاقبة 10">
          <a:hlinkClick xmlns:r="http://schemas.openxmlformats.org/officeDocument/2006/relationships" r:id="rId10" tooltip="الدغريري"/>
        </xdr:cNvPr>
        <xdr:cNvSpPr/>
      </xdr:nvSpPr>
      <xdr:spPr>
        <a:xfrm>
          <a:off x="11233299226" y="790575"/>
          <a:ext cx="1181100" cy="361950"/>
        </a:xfrm>
        <a:prstGeom prst="flowChartAlternateProcess">
          <a:avLst/>
        </a:prstGeom>
        <a:solidFill>
          <a:schemeClr val="accent1">
            <a:lumMod val="40000"/>
            <a:lumOff val="6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1100" b="1">
              <a:solidFill>
                <a:sysClr val="windowText" lastClr="000000"/>
              </a:solidFill>
            </a:rPr>
            <a:t>التقويم الوزاري</a:t>
          </a:r>
        </a:p>
      </xdr:txBody>
    </xdr:sp>
    <xdr:clientData/>
  </xdr:twoCellAnchor>
  <xdr:twoCellAnchor>
    <xdr:from>
      <xdr:col>11</xdr:col>
      <xdr:colOff>0</xdr:colOff>
      <xdr:row>9</xdr:row>
      <xdr:rowOff>76200</xdr:rowOff>
    </xdr:from>
    <xdr:to>
      <xdr:col>13</xdr:col>
      <xdr:colOff>9526</xdr:colOff>
      <xdr:row>11</xdr:row>
      <xdr:rowOff>76200</xdr:rowOff>
    </xdr:to>
    <xdr:sp macro="" textlink="">
      <xdr:nvSpPr>
        <xdr:cNvPr id="13" name="مخطط انسيابي: معالجة متعاقبة 12">
          <a:hlinkClick xmlns:r="http://schemas.openxmlformats.org/officeDocument/2006/relationships" r:id="rId5" tooltip="الدغريري"/>
        </xdr:cNvPr>
        <xdr:cNvSpPr/>
      </xdr:nvSpPr>
      <xdr:spPr>
        <a:xfrm>
          <a:off x="11228593874" y="1704975"/>
          <a:ext cx="1381126" cy="361950"/>
        </a:xfrm>
        <a:prstGeom prst="flowChartAlternateProcess">
          <a:avLst/>
        </a:prstGeom>
        <a:solidFill>
          <a:schemeClr val="accent1">
            <a:lumMod val="40000"/>
            <a:lumOff val="6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1100" b="1">
              <a:solidFill>
                <a:sysClr val="windowText" lastClr="000000"/>
              </a:solidFill>
            </a:rPr>
            <a:t>تقويم مفصل اسبوعي 2</a:t>
          </a:r>
        </a:p>
      </xdr:txBody>
    </xdr:sp>
    <xdr:clientData/>
  </xdr:twoCellAnchor>
  <xdr:twoCellAnchor>
    <xdr:from>
      <xdr:col>6</xdr:col>
      <xdr:colOff>76200</xdr:colOff>
      <xdr:row>4</xdr:row>
      <xdr:rowOff>76200</xdr:rowOff>
    </xdr:from>
    <xdr:to>
      <xdr:col>8</xdr:col>
      <xdr:colOff>295274</xdr:colOff>
      <xdr:row>6</xdr:row>
      <xdr:rowOff>76200</xdr:rowOff>
    </xdr:to>
    <xdr:sp macro="" textlink="">
      <xdr:nvSpPr>
        <xdr:cNvPr id="14" name="مخطط انسيابي: معالجة متعاقبة 13">
          <a:hlinkClick xmlns:r="http://schemas.openxmlformats.org/officeDocument/2006/relationships" r:id="rId11" tooltip="الدغريري"/>
        </xdr:cNvPr>
        <xdr:cNvSpPr/>
      </xdr:nvSpPr>
      <xdr:spPr>
        <a:xfrm>
          <a:off x="11230365526" y="800100"/>
          <a:ext cx="1590674" cy="361950"/>
        </a:xfrm>
        <a:prstGeom prst="flowChartAlternateProcess">
          <a:avLst/>
        </a:prstGeom>
        <a:solidFill>
          <a:schemeClr val="accent1">
            <a:lumMod val="40000"/>
            <a:lumOff val="6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1100" b="1">
              <a:solidFill>
                <a:sysClr val="windowText" lastClr="000000"/>
              </a:solidFill>
            </a:rPr>
            <a:t>مسرد تقويم شهري</a:t>
          </a:r>
        </a:p>
      </xdr:txBody>
    </xdr:sp>
    <xdr:clientData/>
  </xdr:twoCellAnchor>
  <xdr:twoCellAnchor>
    <xdr:from>
      <xdr:col>4</xdr:col>
      <xdr:colOff>200024</xdr:colOff>
      <xdr:row>7</xdr:row>
      <xdr:rowOff>171450</xdr:rowOff>
    </xdr:from>
    <xdr:to>
      <xdr:col>6</xdr:col>
      <xdr:colOff>276225</xdr:colOff>
      <xdr:row>9</xdr:row>
      <xdr:rowOff>171450</xdr:rowOff>
    </xdr:to>
    <xdr:sp macro="" textlink="">
      <xdr:nvSpPr>
        <xdr:cNvPr id="15" name="مخطط انسيابي: معالجة متعاقبة 14">
          <a:hlinkClick xmlns:r="http://schemas.openxmlformats.org/officeDocument/2006/relationships" r:id="rId12" tooltip="الدغريري"/>
        </xdr:cNvPr>
        <xdr:cNvSpPr/>
      </xdr:nvSpPr>
      <xdr:spPr>
        <a:xfrm>
          <a:off x="11231756175" y="1438275"/>
          <a:ext cx="1447801" cy="361950"/>
        </a:xfrm>
        <a:prstGeom prst="flowChartAlternateProcess">
          <a:avLst/>
        </a:prstGeom>
        <a:solidFill>
          <a:schemeClr val="accent1">
            <a:lumMod val="40000"/>
            <a:lumOff val="6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1100" b="1">
              <a:solidFill>
                <a:sysClr val="windowText" lastClr="000000"/>
              </a:solidFill>
            </a:rPr>
            <a:t>تقويم سنوي</a:t>
          </a:r>
        </a:p>
      </xdr:txBody>
    </xdr:sp>
    <xdr:clientData/>
  </xdr:twoCellAnchor>
  <xdr:twoCellAnchor>
    <xdr:from>
      <xdr:col>11</xdr:col>
      <xdr:colOff>9526</xdr:colOff>
      <xdr:row>11</xdr:row>
      <xdr:rowOff>152400</xdr:rowOff>
    </xdr:from>
    <xdr:to>
      <xdr:col>13</xdr:col>
      <xdr:colOff>19052</xdr:colOff>
      <xdr:row>13</xdr:row>
      <xdr:rowOff>152400</xdr:rowOff>
    </xdr:to>
    <xdr:sp macro="" textlink="">
      <xdr:nvSpPr>
        <xdr:cNvPr id="16" name="مخطط انسيابي: معالجة متعاقبة 15">
          <a:hlinkClick xmlns:r="http://schemas.openxmlformats.org/officeDocument/2006/relationships" r:id="rId13" tooltip="الدغريري"/>
        </xdr:cNvPr>
        <xdr:cNvSpPr/>
      </xdr:nvSpPr>
      <xdr:spPr>
        <a:xfrm>
          <a:off x="11228584348" y="2143125"/>
          <a:ext cx="1381126" cy="361950"/>
        </a:xfrm>
        <a:prstGeom prst="flowChartAlternateProcess">
          <a:avLst/>
        </a:prstGeom>
        <a:solidFill>
          <a:schemeClr val="accent1">
            <a:lumMod val="40000"/>
            <a:lumOff val="6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1100" b="1">
              <a:solidFill>
                <a:sysClr val="windowText" lastClr="000000"/>
              </a:solidFill>
            </a:rPr>
            <a:t>تقويم مفصل اسبوعي 3</a:t>
          </a:r>
        </a:p>
      </xdr:txBody>
    </xdr:sp>
    <xdr:clientData/>
  </xdr:twoCellAnchor>
  <xdr:twoCellAnchor>
    <xdr:from>
      <xdr:col>2</xdr:col>
      <xdr:colOff>295275</xdr:colOff>
      <xdr:row>6</xdr:row>
      <xdr:rowOff>95250</xdr:rowOff>
    </xdr:from>
    <xdr:to>
      <xdr:col>4</xdr:col>
      <xdr:colOff>104775</xdr:colOff>
      <xdr:row>8</xdr:row>
      <xdr:rowOff>95250</xdr:rowOff>
    </xdr:to>
    <xdr:sp macro="" textlink="">
      <xdr:nvSpPr>
        <xdr:cNvPr id="17" name="مخطط انسيابي: معالجة متعاقبة 16">
          <a:hlinkClick xmlns:r="http://schemas.openxmlformats.org/officeDocument/2006/relationships" r:id="rId14" tooltip="الدغريري"/>
        </xdr:cNvPr>
        <xdr:cNvSpPr/>
      </xdr:nvSpPr>
      <xdr:spPr>
        <a:xfrm>
          <a:off x="11233299225" y="1181100"/>
          <a:ext cx="1181100" cy="361950"/>
        </a:xfrm>
        <a:prstGeom prst="flowChartAlternateProcess">
          <a:avLst/>
        </a:prstGeom>
        <a:solidFill>
          <a:schemeClr val="accent1">
            <a:lumMod val="40000"/>
            <a:lumOff val="6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1100" b="1">
              <a:solidFill>
                <a:sysClr val="windowText" lastClr="000000"/>
              </a:solidFill>
            </a:rPr>
            <a:t>التقويم الاساسي 1</a:t>
          </a:r>
        </a:p>
      </xdr:txBody>
    </xdr:sp>
    <xdr:clientData/>
  </xdr:twoCellAnchor>
  <xdr:twoCellAnchor>
    <xdr:from>
      <xdr:col>2</xdr:col>
      <xdr:colOff>285750</xdr:colOff>
      <xdr:row>8</xdr:row>
      <xdr:rowOff>142875</xdr:rowOff>
    </xdr:from>
    <xdr:to>
      <xdr:col>4</xdr:col>
      <xdr:colOff>95250</xdr:colOff>
      <xdr:row>10</xdr:row>
      <xdr:rowOff>142875</xdr:rowOff>
    </xdr:to>
    <xdr:sp macro="" textlink="">
      <xdr:nvSpPr>
        <xdr:cNvPr id="18" name="مخطط انسيابي: معالجة متعاقبة 17">
          <a:hlinkClick xmlns:r="http://schemas.openxmlformats.org/officeDocument/2006/relationships" r:id="rId15" tooltip="الدغريري"/>
        </xdr:cNvPr>
        <xdr:cNvSpPr/>
      </xdr:nvSpPr>
      <xdr:spPr>
        <a:xfrm>
          <a:off x="11233308750" y="1590675"/>
          <a:ext cx="1181100" cy="361950"/>
        </a:xfrm>
        <a:prstGeom prst="flowChartAlternateProcess">
          <a:avLst/>
        </a:prstGeom>
        <a:solidFill>
          <a:schemeClr val="accent1">
            <a:lumMod val="40000"/>
            <a:lumOff val="6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1100" b="1">
              <a:solidFill>
                <a:sysClr val="windowText" lastClr="000000"/>
              </a:solidFill>
            </a:rPr>
            <a:t>التقويم الاساسي 2</a:t>
          </a:r>
        </a:p>
      </xdr:txBody>
    </xdr:sp>
    <xdr:clientData/>
  </xdr:twoCellAnchor>
  <xdr:twoCellAnchor>
    <xdr:from>
      <xdr:col>2</xdr:col>
      <xdr:colOff>285749</xdr:colOff>
      <xdr:row>15</xdr:row>
      <xdr:rowOff>142875</xdr:rowOff>
    </xdr:from>
    <xdr:to>
      <xdr:col>4</xdr:col>
      <xdr:colOff>95249</xdr:colOff>
      <xdr:row>17</xdr:row>
      <xdr:rowOff>142875</xdr:rowOff>
    </xdr:to>
    <xdr:sp macro="" textlink="">
      <xdr:nvSpPr>
        <xdr:cNvPr id="19" name="مخطط انسيابي: معالجة متعاقبة 18">
          <a:hlinkClick xmlns:r="http://schemas.openxmlformats.org/officeDocument/2006/relationships" r:id="rId16" tooltip="الدغريري"/>
        </xdr:cNvPr>
        <xdr:cNvSpPr/>
      </xdr:nvSpPr>
      <xdr:spPr>
        <a:xfrm>
          <a:off x="11233308751" y="2857500"/>
          <a:ext cx="1181100" cy="361950"/>
        </a:xfrm>
        <a:prstGeom prst="flowChartAlternateProcess">
          <a:avLst/>
        </a:prstGeom>
        <a:solidFill>
          <a:schemeClr val="accent1">
            <a:lumMod val="40000"/>
            <a:lumOff val="6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1100" b="1">
              <a:solidFill>
                <a:sysClr val="windowText" lastClr="000000"/>
              </a:solidFill>
            </a:rPr>
            <a:t>تقويم 4</a:t>
          </a:r>
        </a:p>
      </xdr:txBody>
    </xdr:sp>
    <xdr:clientData/>
  </xdr:twoCellAnchor>
  <xdr:twoCellAnchor>
    <xdr:from>
      <xdr:col>4</xdr:col>
      <xdr:colOff>142874</xdr:colOff>
      <xdr:row>4</xdr:row>
      <xdr:rowOff>57150</xdr:rowOff>
    </xdr:from>
    <xdr:to>
      <xdr:col>6</xdr:col>
      <xdr:colOff>38100</xdr:colOff>
      <xdr:row>6</xdr:row>
      <xdr:rowOff>57150</xdr:rowOff>
    </xdr:to>
    <xdr:sp macro="" textlink="">
      <xdr:nvSpPr>
        <xdr:cNvPr id="20" name="مخطط انسيابي: معالجة متعاقبة 19">
          <a:hlinkClick xmlns:r="http://schemas.openxmlformats.org/officeDocument/2006/relationships" r:id="rId17" tooltip="الدغريري"/>
        </xdr:cNvPr>
        <xdr:cNvSpPr/>
      </xdr:nvSpPr>
      <xdr:spPr>
        <a:xfrm>
          <a:off x="11231994300" y="781050"/>
          <a:ext cx="1266826" cy="361950"/>
        </a:xfrm>
        <a:prstGeom prst="flowChartAlternateProcess">
          <a:avLst/>
        </a:prstGeom>
        <a:solidFill>
          <a:schemeClr val="accent1">
            <a:lumMod val="40000"/>
            <a:lumOff val="6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1100" b="1">
              <a:solidFill>
                <a:sysClr val="windowText" lastClr="000000"/>
              </a:solidFill>
            </a:rPr>
            <a:t>توزيع المهام الشهري</a:t>
          </a:r>
        </a:p>
      </xdr:txBody>
    </xdr:sp>
    <xdr:clientData/>
  </xdr:twoCellAnchor>
  <xdr:twoCellAnchor>
    <xdr:from>
      <xdr:col>10</xdr:col>
      <xdr:colOff>676277</xdr:colOff>
      <xdr:row>14</xdr:row>
      <xdr:rowOff>19050</xdr:rowOff>
    </xdr:from>
    <xdr:to>
      <xdr:col>13</xdr:col>
      <xdr:colOff>3</xdr:colOff>
      <xdr:row>16</xdr:row>
      <xdr:rowOff>19050</xdr:rowOff>
    </xdr:to>
    <xdr:sp macro="" textlink="">
      <xdr:nvSpPr>
        <xdr:cNvPr id="21" name="مخطط انسيابي: معالجة متعاقبة 20">
          <a:hlinkClick xmlns:r="http://schemas.openxmlformats.org/officeDocument/2006/relationships" r:id="rId18" tooltip="الدغريري"/>
        </xdr:cNvPr>
        <xdr:cNvSpPr/>
      </xdr:nvSpPr>
      <xdr:spPr>
        <a:xfrm>
          <a:off x="11227231797" y="2552700"/>
          <a:ext cx="1381126" cy="361950"/>
        </a:xfrm>
        <a:prstGeom prst="flowChartAlternateProcess">
          <a:avLst/>
        </a:prstGeom>
        <a:solidFill>
          <a:schemeClr val="accent1">
            <a:lumMod val="40000"/>
            <a:lumOff val="6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1100" b="1">
              <a:solidFill>
                <a:sysClr val="windowText" lastClr="000000"/>
              </a:solidFill>
            </a:rPr>
            <a:t>تقويم مفصل اسبوعي 4</a:t>
          </a:r>
        </a:p>
      </xdr:txBody>
    </xdr:sp>
    <xdr:clientData/>
  </xdr:twoCellAnchor>
  <xdr:twoCellAnchor>
    <xdr:from>
      <xdr:col>4</xdr:col>
      <xdr:colOff>171453</xdr:colOff>
      <xdr:row>10</xdr:row>
      <xdr:rowOff>47625</xdr:rowOff>
    </xdr:from>
    <xdr:to>
      <xdr:col>6</xdr:col>
      <xdr:colOff>238125</xdr:colOff>
      <xdr:row>12</xdr:row>
      <xdr:rowOff>47625</xdr:rowOff>
    </xdr:to>
    <xdr:sp macro="" textlink="">
      <xdr:nvSpPr>
        <xdr:cNvPr id="22" name="مخطط انسيابي: معالجة متعاقبة 21">
          <a:hlinkClick xmlns:r="http://schemas.openxmlformats.org/officeDocument/2006/relationships" r:id="rId19" tooltip="الدغريري"/>
        </xdr:cNvPr>
        <xdr:cNvSpPr/>
      </xdr:nvSpPr>
      <xdr:spPr>
        <a:xfrm>
          <a:off x="11231794275" y="1857375"/>
          <a:ext cx="1438272" cy="361950"/>
        </a:xfrm>
        <a:prstGeom prst="flowChartAlternateProcess">
          <a:avLst/>
        </a:prstGeom>
        <a:solidFill>
          <a:schemeClr val="accent1">
            <a:lumMod val="40000"/>
            <a:lumOff val="6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1100" b="1">
              <a:solidFill>
                <a:sysClr val="windowText" lastClr="000000"/>
              </a:solidFill>
            </a:rPr>
            <a:t>تقويم سنوي 2</a:t>
          </a:r>
        </a:p>
      </xdr:txBody>
    </xdr:sp>
    <xdr:clientData/>
  </xdr:twoCellAnchor>
  <xdr:twoCellAnchor>
    <xdr:from>
      <xdr:col>8</xdr:col>
      <xdr:colOff>495300</xdr:colOff>
      <xdr:row>7</xdr:row>
      <xdr:rowOff>171450</xdr:rowOff>
    </xdr:from>
    <xdr:to>
      <xdr:col>10</xdr:col>
      <xdr:colOff>561972</xdr:colOff>
      <xdr:row>9</xdr:row>
      <xdr:rowOff>171450</xdr:rowOff>
    </xdr:to>
    <xdr:sp macro="" textlink="">
      <xdr:nvSpPr>
        <xdr:cNvPr id="23" name="مخطط انسيابي: معالجة متعاقبة 22">
          <a:hlinkClick xmlns:r="http://schemas.openxmlformats.org/officeDocument/2006/relationships" r:id="rId20" tooltip="الدغريري"/>
        </xdr:cNvPr>
        <xdr:cNvSpPr/>
      </xdr:nvSpPr>
      <xdr:spPr>
        <a:xfrm>
          <a:off x="11228727228" y="1438275"/>
          <a:ext cx="1438272" cy="361950"/>
        </a:xfrm>
        <a:prstGeom prst="flowChartAlternateProcess">
          <a:avLst/>
        </a:prstGeom>
        <a:solidFill>
          <a:schemeClr val="accent1">
            <a:lumMod val="40000"/>
            <a:lumOff val="6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1100" b="1">
              <a:solidFill>
                <a:sysClr val="windowText" lastClr="000000"/>
              </a:solidFill>
            </a:rPr>
            <a:t>تقويم فصلي 1</a:t>
          </a:r>
        </a:p>
      </xdr:txBody>
    </xdr:sp>
    <xdr:clientData/>
  </xdr:twoCellAnchor>
  <xdr:twoCellAnchor>
    <xdr:from>
      <xdr:col>8</xdr:col>
      <xdr:colOff>504822</xdr:colOff>
      <xdr:row>10</xdr:row>
      <xdr:rowOff>47625</xdr:rowOff>
    </xdr:from>
    <xdr:to>
      <xdr:col>10</xdr:col>
      <xdr:colOff>571494</xdr:colOff>
      <xdr:row>12</xdr:row>
      <xdr:rowOff>47625</xdr:rowOff>
    </xdr:to>
    <xdr:sp macro="" textlink="">
      <xdr:nvSpPr>
        <xdr:cNvPr id="24" name="مخطط انسيابي: معالجة متعاقبة 23">
          <a:hlinkClick xmlns:r="http://schemas.openxmlformats.org/officeDocument/2006/relationships" r:id="rId21" tooltip="الدغريري"/>
        </xdr:cNvPr>
        <xdr:cNvSpPr/>
      </xdr:nvSpPr>
      <xdr:spPr>
        <a:xfrm>
          <a:off x="11228717706" y="1857375"/>
          <a:ext cx="1438272" cy="361950"/>
        </a:xfrm>
        <a:prstGeom prst="flowChartAlternateProcess">
          <a:avLst/>
        </a:prstGeom>
        <a:solidFill>
          <a:schemeClr val="accent1">
            <a:lumMod val="40000"/>
            <a:lumOff val="6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1100" b="1">
              <a:solidFill>
                <a:sysClr val="windowText" lastClr="000000"/>
              </a:solidFill>
            </a:rPr>
            <a:t>تقويم فصلي 2</a:t>
          </a:r>
        </a:p>
      </xdr:txBody>
    </xdr:sp>
    <xdr:clientData/>
  </xdr:twoCellAnchor>
  <xdr:twoCellAnchor>
    <xdr:from>
      <xdr:col>4</xdr:col>
      <xdr:colOff>190500</xdr:colOff>
      <xdr:row>15</xdr:row>
      <xdr:rowOff>161925</xdr:rowOff>
    </xdr:from>
    <xdr:to>
      <xdr:col>6</xdr:col>
      <xdr:colOff>257172</xdr:colOff>
      <xdr:row>17</xdr:row>
      <xdr:rowOff>161925</xdr:rowOff>
    </xdr:to>
    <xdr:sp macro="" textlink="">
      <xdr:nvSpPr>
        <xdr:cNvPr id="25" name="مخطط انسيابي: معالجة متعاقبة 24">
          <a:hlinkClick xmlns:r="http://schemas.openxmlformats.org/officeDocument/2006/relationships" r:id="rId22" tooltip="الدغريري"/>
        </xdr:cNvPr>
        <xdr:cNvSpPr/>
      </xdr:nvSpPr>
      <xdr:spPr>
        <a:xfrm>
          <a:off x="11231775228" y="2876550"/>
          <a:ext cx="1438272" cy="361950"/>
        </a:xfrm>
        <a:prstGeom prst="flowChartAlternateProcess">
          <a:avLst/>
        </a:prstGeom>
        <a:solidFill>
          <a:schemeClr val="accent1">
            <a:lumMod val="40000"/>
            <a:lumOff val="6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1100" b="1">
              <a:solidFill>
                <a:sysClr val="windowText" lastClr="000000"/>
              </a:solidFill>
            </a:rPr>
            <a:t>المتبقي من التقويم</a:t>
          </a:r>
        </a:p>
      </xdr:txBody>
    </xdr:sp>
    <xdr:clientData/>
  </xdr:twoCellAnchor>
  <xdr:twoCellAnchor>
    <xdr:from>
      <xdr:col>8</xdr:col>
      <xdr:colOff>514350</xdr:colOff>
      <xdr:row>15</xdr:row>
      <xdr:rowOff>9525</xdr:rowOff>
    </xdr:from>
    <xdr:to>
      <xdr:col>10</xdr:col>
      <xdr:colOff>581022</xdr:colOff>
      <xdr:row>17</xdr:row>
      <xdr:rowOff>9525</xdr:rowOff>
    </xdr:to>
    <xdr:sp macro="" textlink="">
      <xdr:nvSpPr>
        <xdr:cNvPr id="26" name="مخطط انسيابي: معالجة متعاقبة 25">
          <a:hlinkClick xmlns:r="http://schemas.openxmlformats.org/officeDocument/2006/relationships" r:id="rId23" tooltip="الدغريري"/>
        </xdr:cNvPr>
        <xdr:cNvSpPr/>
      </xdr:nvSpPr>
      <xdr:spPr>
        <a:xfrm>
          <a:off x="11228708178" y="2724150"/>
          <a:ext cx="1438272" cy="361950"/>
        </a:xfrm>
        <a:prstGeom prst="flowChartAlternateProcess">
          <a:avLst/>
        </a:prstGeom>
        <a:solidFill>
          <a:schemeClr val="accent1">
            <a:lumMod val="40000"/>
            <a:lumOff val="6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1100" b="1">
              <a:solidFill>
                <a:sysClr val="windowText" lastClr="000000"/>
              </a:solidFill>
            </a:rPr>
            <a:t>تقويم عام 1446</a:t>
          </a:r>
        </a:p>
      </xdr:txBody>
    </xdr:sp>
    <xdr:clientData/>
  </xdr:twoCellAnchor>
  <xdr:twoCellAnchor>
    <xdr:from>
      <xdr:col>8</xdr:col>
      <xdr:colOff>504819</xdr:colOff>
      <xdr:row>12</xdr:row>
      <xdr:rowOff>123825</xdr:rowOff>
    </xdr:from>
    <xdr:to>
      <xdr:col>10</xdr:col>
      <xdr:colOff>571491</xdr:colOff>
      <xdr:row>14</xdr:row>
      <xdr:rowOff>123825</xdr:rowOff>
    </xdr:to>
    <xdr:sp macro="" textlink="">
      <xdr:nvSpPr>
        <xdr:cNvPr id="27" name="مخطط انسيابي: معالجة متعاقبة 26">
          <a:hlinkClick xmlns:r="http://schemas.openxmlformats.org/officeDocument/2006/relationships" r:id="rId24" tooltip="الدغريري"/>
        </xdr:cNvPr>
        <xdr:cNvSpPr/>
      </xdr:nvSpPr>
      <xdr:spPr>
        <a:xfrm>
          <a:off x="11228717709" y="2295525"/>
          <a:ext cx="1438272" cy="361950"/>
        </a:xfrm>
        <a:prstGeom prst="flowChartAlternateProcess">
          <a:avLst/>
        </a:prstGeom>
        <a:solidFill>
          <a:schemeClr val="accent1">
            <a:lumMod val="40000"/>
            <a:lumOff val="6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1100" b="1">
              <a:solidFill>
                <a:sysClr val="windowText" lastClr="000000"/>
              </a:solidFill>
            </a:rPr>
            <a:t>تقويم فصلي 3</a:t>
          </a:r>
        </a:p>
      </xdr:txBody>
    </xdr:sp>
    <xdr:clientData/>
  </xdr:twoCellAnchor>
  <xdr:twoCellAnchor>
    <xdr:from>
      <xdr:col>4</xdr:col>
      <xdr:colOff>171450</xdr:colOff>
      <xdr:row>12</xdr:row>
      <xdr:rowOff>142875</xdr:rowOff>
    </xdr:from>
    <xdr:to>
      <xdr:col>6</xdr:col>
      <xdr:colOff>238122</xdr:colOff>
      <xdr:row>14</xdr:row>
      <xdr:rowOff>142875</xdr:rowOff>
    </xdr:to>
    <xdr:sp macro="" textlink="">
      <xdr:nvSpPr>
        <xdr:cNvPr id="28" name="مخطط انسيابي: معالجة متعاقبة 27">
          <a:hlinkClick xmlns:r="http://schemas.openxmlformats.org/officeDocument/2006/relationships" r:id="rId25" tooltip="الدغريري"/>
        </xdr:cNvPr>
        <xdr:cNvSpPr/>
      </xdr:nvSpPr>
      <xdr:spPr>
        <a:xfrm>
          <a:off x="11231794278" y="2314575"/>
          <a:ext cx="1438272" cy="361950"/>
        </a:xfrm>
        <a:prstGeom prst="flowChartAlternateProcess">
          <a:avLst/>
        </a:prstGeom>
        <a:solidFill>
          <a:schemeClr val="accent1">
            <a:lumMod val="40000"/>
            <a:lumOff val="6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1100" b="1">
              <a:solidFill>
                <a:sysClr val="windowText" lastClr="000000"/>
              </a:solidFill>
            </a:rPr>
            <a:t>تقويم الإجازات</a:t>
          </a:r>
        </a:p>
      </xdr:txBody>
    </xdr:sp>
    <xdr:clientData/>
  </xdr:twoCellAnchor>
  <xdr:twoCellAnchor editAs="oneCell">
    <xdr:from>
      <xdr:col>8</xdr:col>
      <xdr:colOff>457200</xdr:colOff>
      <xdr:row>17</xdr:row>
      <xdr:rowOff>114300</xdr:rowOff>
    </xdr:from>
    <xdr:to>
      <xdr:col>10</xdr:col>
      <xdr:colOff>657225</xdr:colOff>
      <xdr:row>21</xdr:row>
      <xdr:rowOff>28575</xdr:rowOff>
    </xdr:to>
    <xdr:pic>
      <xdr:nvPicPr>
        <xdr:cNvPr id="29" name="صورة 28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8631975" y="3190875"/>
          <a:ext cx="1571625" cy="638175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76199</xdr:colOff>
      <xdr:row>29</xdr:row>
      <xdr:rowOff>152400</xdr:rowOff>
    </xdr:from>
    <xdr:to>
      <xdr:col>9</xdr:col>
      <xdr:colOff>400049</xdr:colOff>
      <xdr:row>34</xdr:row>
      <xdr:rowOff>47625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9489226" y="5876925"/>
          <a:ext cx="4343400" cy="84772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oneCellAnchor>
    <xdr:from>
      <xdr:col>11</xdr:col>
      <xdr:colOff>95249</xdr:colOff>
      <xdr:row>29</xdr:row>
      <xdr:rowOff>133350</xdr:rowOff>
    </xdr:from>
    <xdr:ext cx="922384" cy="742950"/>
    <xdr:pic>
      <xdr:nvPicPr>
        <xdr:cNvPr id="3" name="صورة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8147742" y="5857875"/>
          <a:ext cx="922384" cy="742950"/>
        </a:xfrm>
        <a:prstGeom prst="roundRect">
          <a:avLst>
            <a:gd name="adj" fmla="val 4167"/>
          </a:avLst>
        </a:prstGeom>
        <a:solidFill>
          <a:srgbClr val="FFFFFF"/>
        </a:solidFill>
        <a:ln w="76200" cap="sq">
          <a:solidFill>
            <a:srgbClr val="292929"/>
          </a:solidFill>
          <a:miter lim="800000"/>
        </a:ln>
        <a:effectLst>
          <a:reflection blurRad="12700" stA="28000" endPos="28000" dist="5000" dir="5400000" sy="-100000" algn="bl" rotWithShape="0"/>
        </a:effectLst>
        <a:scene3d>
          <a:camera prst="orthographicFront"/>
          <a:lightRig rig="threePt" dir="t">
            <a:rot lat="0" lon="0" rev="2700000"/>
          </a:lightRig>
        </a:scene3d>
        <a:sp3d>
          <a:bevelT h="38100"/>
          <a:contourClr>
            <a:srgbClr val="C0C0C0"/>
          </a:contourClr>
        </a:sp3d>
      </xdr:spPr>
    </xdr:pic>
    <xdr:clientData/>
  </xdr:oneCellAnchor>
  <xdr:oneCellAnchor>
    <xdr:from>
      <xdr:col>5</xdr:col>
      <xdr:colOff>76199</xdr:colOff>
      <xdr:row>83</xdr:row>
      <xdr:rowOff>133350</xdr:rowOff>
    </xdr:from>
    <xdr:ext cx="2505076" cy="1143000"/>
    <xdr:pic>
      <xdr:nvPicPr>
        <xdr:cNvPr id="4" name="صورة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9317775" y="16792575"/>
          <a:ext cx="2505076" cy="114300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oneCellAnchor>
  <xdr:oneCellAnchor>
    <xdr:from>
      <xdr:col>11</xdr:col>
      <xdr:colOff>47624</xdr:colOff>
      <xdr:row>84</xdr:row>
      <xdr:rowOff>180975</xdr:rowOff>
    </xdr:from>
    <xdr:ext cx="922384" cy="742950"/>
    <xdr:pic>
      <xdr:nvPicPr>
        <xdr:cNvPr id="5" name="صورة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8195367" y="17040225"/>
          <a:ext cx="922384" cy="742950"/>
        </a:xfrm>
        <a:prstGeom prst="roundRect">
          <a:avLst>
            <a:gd name="adj" fmla="val 4167"/>
          </a:avLst>
        </a:prstGeom>
        <a:solidFill>
          <a:srgbClr val="FFFFFF"/>
        </a:solidFill>
        <a:ln w="76200" cap="sq">
          <a:solidFill>
            <a:srgbClr val="292929"/>
          </a:solidFill>
          <a:miter lim="800000"/>
        </a:ln>
        <a:effectLst>
          <a:reflection blurRad="12700" stA="28000" endPos="28000" dist="5000" dir="5400000" sy="-100000" algn="bl" rotWithShape="0"/>
        </a:effectLst>
        <a:scene3d>
          <a:camera prst="orthographicFront"/>
          <a:lightRig rig="threePt" dir="t">
            <a:rot lat="0" lon="0" rev="2700000"/>
          </a:lightRig>
        </a:scene3d>
        <a:sp3d>
          <a:bevelT h="38100"/>
          <a:contourClr>
            <a:srgbClr val="C0C0C0"/>
          </a:contourClr>
        </a:sp3d>
      </xdr:spPr>
    </xdr:pic>
    <xdr:clientData/>
  </xdr:oneCellAnchor>
  <xdr:oneCellAnchor>
    <xdr:from>
      <xdr:col>9</xdr:col>
      <xdr:colOff>428624</xdr:colOff>
      <xdr:row>44</xdr:row>
      <xdr:rowOff>66674</xdr:rowOff>
    </xdr:from>
    <xdr:ext cx="1314450" cy="638175"/>
    <xdr:pic>
      <xdr:nvPicPr>
        <xdr:cNvPr id="6" name="صورة 5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Marker/>
                  </a14:imgEffect>
                  <a14:imgEffect>
                    <a14:colorTemperature colorTemp="11041"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1228146201" y="9010649"/>
          <a:ext cx="1314450" cy="638175"/>
        </a:xfrm>
        <a:prstGeom prst="rect">
          <a:avLst/>
        </a:prstGeom>
      </xdr:spPr>
    </xdr:pic>
    <xdr:clientData/>
  </xdr:oneCellAnchor>
  <xdr:oneCellAnchor>
    <xdr:from>
      <xdr:col>9</xdr:col>
      <xdr:colOff>428624</xdr:colOff>
      <xdr:row>102</xdr:row>
      <xdr:rowOff>66674</xdr:rowOff>
    </xdr:from>
    <xdr:ext cx="1314450" cy="638175"/>
    <xdr:pic>
      <xdr:nvPicPr>
        <xdr:cNvPr id="7" name="صورة 6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Marker/>
                  </a14:imgEffect>
                  <a14:imgEffect>
                    <a14:colorTemperature colorTemp="11041"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1228146201" y="20583524"/>
          <a:ext cx="1314450" cy="638175"/>
        </a:xfrm>
        <a:prstGeom prst="rect">
          <a:avLst/>
        </a:prstGeom>
      </xdr:spPr>
    </xdr:pic>
    <xdr:clientData/>
  </xdr:oneCellAnchor>
  <xdr:oneCellAnchor>
    <xdr:from>
      <xdr:col>5</xdr:col>
      <xdr:colOff>57149</xdr:colOff>
      <xdr:row>137</xdr:row>
      <xdr:rowOff>19050</xdr:rowOff>
    </xdr:from>
    <xdr:ext cx="2505076" cy="1143000"/>
    <xdr:pic>
      <xdr:nvPicPr>
        <xdr:cNvPr id="8" name="صورة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9336825" y="27555825"/>
          <a:ext cx="2505076" cy="114300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oneCellAnchor>
  <xdr:oneCellAnchor>
    <xdr:from>
      <xdr:col>11</xdr:col>
      <xdr:colOff>47624</xdr:colOff>
      <xdr:row>137</xdr:row>
      <xdr:rowOff>180975</xdr:rowOff>
    </xdr:from>
    <xdr:ext cx="922384" cy="742950"/>
    <xdr:pic>
      <xdr:nvPicPr>
        <xdr:cNvPr id="9" name="صورة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8195367" y="27717750"/>
          <a:ext cx="922384" cy="742950"/>
        </a:xfrm>
        <a:prstGeom prst="roundRect">
          <a:avLst>
            <a:gd name="adj" fmla="val 4167"/>
          </a:avLst>
        </a:prstGeom>
        <a:solidFill>
          <a:srgbClr val="FFFFFF"/>
        </a:solidFill>
        <a:ln w="76200" cap="sq">
          <a:solidFill>
            <a:srgbClr val="292929"/>
          </a:solidFill>
          <a:miter lim="800000"/>
        </a:ln>
        <a:effectLst>
          <a:reflection blurRad="12700" stA="28000" endPos="28000" dist="5000" dir="5400000" sy="-100000" algn="bl" rotWithShape="0"/>
        </a:effectLst>
        <a:scene3d>
          <a:camera prst="orthographicFront"/>
          <a:lightRig rig="threePt" dir="t">
            <a:rot lat="0" lon="0" rev="2700000"/>
          </a:lightRig>
        </a:scene3d>
        <a:sp3d>
          <a:bevelT h="38100"/>
          <a:contourClr>
            <a:srgbClr val="C0C0C0"/>
          </a:contourClr>
        </a:sp3d>
      </xdr:spPr>
    </xdr:pic>
    <xdr:clientData/>
  </xdr:oneCellAnchor>
  <xdr:oneCellAnchor>
    <xdr:from>
      <xdr:col>9</xdr:col>
      <xdr:colOff>428624</xdr:colOff>
      <xdr:row>155</xdr:row>
      <xdr:rowOff>66674</xdr:rowOff>
    </xdr:from>
    <xdr:ext cx="1314450" cy="638175"/>
    <xdr:pic>
      <xdr:nvPicPr>
        <xdr:cNvPr id="10" name="صورة 9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Marker/>
                  </a14:imgEffect>
                  <a14:imgEffect>
                    <a14:colorTemperature colorTemp="11041"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1228146201" y="31261049"/>
          <a:ext cx="1314450" cy="638175"/>
        </a:xfrm>
        <a:prstGeom prst="rect">
          <a:avLst/>
        </a:prstGeom>
      </xdr:spPr>
    </xdr:pic>
    <xdr:clientData/>
  </xdr:oneCellAnchor>
  <xdr:twoCellAnchor>
    <xdr:from>
      <xdr:col>13</xdr:col>
      <xdr:colOff>266700</xdr:colOff>
      <xdr:row>1</xdr:row>
      <xdr:rowOff>76200</xdr:rowOff>
    </xdr:from>
    <xdr:to>
      <xdr:col>14</xdr:col>
      <xdr:colOff>457200</xdr:colOff>
      <xdr:row>2</xdr:row>
      <xdr:rowOff>133350</xdr:rowOff>
    </xdr:to>
    <xdr:sp macro="" textlink="">
      <xdr:nvSpPr>
        <xdr:cNvPr id="12" name="مخطط انسيابي: معالجة متعاقبة 11">
          <a:hlinkClick xmlns:r="http://schemas.openxmlformats.org/officeDocument/2006/relationships" r:id="rId5" tooltip="الدغريري"/>
        </xdr:cNvPr>
        <xdr:cNvSpPr/>
      </xdr:nvSpPr>
      <xdr:spPr>
        <a:xfrm>
          <a:off x="11226088800" y="266700"/>
          <a:ext cx="876300" cy="361950"/>
        </a:xfrm>
        <a:prstGeom prst="flowChartAlternateProcess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200" b="1">
              <a:solidFill>
                <a:sysClr val="windowText" lastClr="000000"/>
              </a:solidFill>
            </a:rPr>
            <a:t>البداية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31750</xdr:rowOff>
    </xdr:from>
    <xdr:to>
      <xdr:col>7</xdr:col>
      <xdr:colOff>619125</xdr:colOff>
      <xdr:row>49</xdr:row>
      <xdr:rowOff>86995</xdr:rowOff>
    </xdr:to>
    <xdr:pic>
      <xdr:nvPicPr>
        <xdr:cNvPr id="2" name="صورة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0727475" y="212725"/>
          <a:ext cx="5343525" cy="8742045"/>
        </a:xfrm>
        <a:prstGeom prst="rect">
          <a:avLst/>
        </a:prstGeom>
      </xdr:spPr>
    </xdr:pic>
    <xdr:clientData/>
  </xdr:twoCellAnchor>
  <xdr:twoCellAnchor editAs="oneCell">
    <xdr:from>
      <xdr:col>6</xdr:col>
      <xdr:colOff>361950</xdr:colOff>
      <xdr:row>1</xdr:row>
      <xdr:rowOff>85725</xdr:rowOff>
    </xdr:from>
    <xdr:to>
      <xdr:col>7</xdr:col>
      <xdr:colOff>552450</xdr:colOff>
      <xdr:row>4</xdr:row>
      <xdr:rowOff>66674</xdr:rowOff>
    </xdr:to>
    <xdr:pic>
      <xdr:nvPicPr>
        <xdr:cNvPr id="3" name="صورة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0794150" y="266700"/>
          <a:ext cx="876300" cy="523874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66675</xdr:colOff>
      <xdr:row>1</xdr:row>
      <xdr:rowOff>28575</xdr:rowOff>
    </xdr:from>
    <xdr:to>
      <xdr:col>3</xdr:col>
      <xdr:colOff>47625</xdr:colOff>
      <xdr:row>4</xdr:row>
      <xdr:rowOff>76200</xdr:rowOff>
    </xdr:to>
    <xdr:pic>
      <xdr:nvPicPr>
        <xdr:cNvPr id="4" name="صورة 3"/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4042175" y="209550"/>
          <a:ext cx="2038350" cy="5905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9</xdr:col>
      <xdr:colOff>0</xdr:colOff>
      <xdr:row>1</xdr:row>
      <xdr:rowOff>0</xdr:rowOff>
    </xdr:from>
    <xdr:to>
      <xdr:col>10</xdr:col>
      <xdr:colOff>190500</xdr:colOff>
      <xdr:row>3</xdr:row>
      <xdr:rowOff>0</xdr:rowOff>
    </xdr:to>
    <xdr:sp macro="" textlink="">
      <xdr:nvSpPr>
        <xdr:cNvPr id="5" name="مخطط انسيابي: معالجة متعاقبة 4">
          <a:hlinkClick xmlns:r="http://schemas.openxmlformats.org/officeDocument/2006/relationships" r:id="rId4" tooltip="الدغريري"/>
        </xdr:cNvPr>
        <xdr:cNvSpPr/>
      </xdr:nvSpPr>
      <xdr:spPr>
        <a:xfrm>
          <a:off x="11229098700" y="180975"/>
          <a:ext cx="876300" cy="361950"/>
        </a:xfrm>
        <a:prstGeom prst="flowChartAlternateProcess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200" b="1">
              <a:solidFill>
                <a:sysClr val="windowText" lastClr="000000"/>
              </a:solidFill>
            </a:rPr>
            <a:t>البداية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952501</xdr:colOff>
      <xdr:row>89</xdr:row>
      <xdr:rowOff>0</xdr:rowOff>
    </xdr:from>
    <xdr:to>
      <xdr:col>9</xdr:col>
      <xdr:colOff>37170</xdr:colOff>
      <xdr:row>93</xdr:row>
      <xdr:rowOff>190500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6651705" y="18459450"/>
          <a:ext cx="1161119" cy="990600"/>
        </a:xfrm>
        <a:prstGeom prst="rect">
          <a:avLst/>
        </a:prstGeom>
      </xdr:spPr>
    </xdr:pic>
    <xdr:clientData/>
  </xdr:twoCellAnchor>
  <xdr:twoCellAnchor editAs="oneCell">
    <xdr:from>
      <xdr:col>7</xdr:col>
      <xdr:colOff>85725</xdr:colOff>
      <xdr:row>93</xdr:row>
      <xdr:rowOff>190500</xdr:rowOff>
    </xdr:from>
    <xdr:to>
      <xdr:col>9</xdr:col>
      <xdr:colOff>685800</xdr:colOff>
      <xdr:row>96</xdr:row>
      <xdr:rowOff>121103</xdr:rowOff>
    </xdr:to>
    <xdr:pic>
      <xdr:nvPicPr>
        <xdr:cNvPr id="3" name="صورة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6003075" y="19450050"/>
          <a:ext cx="2676525" cy="530678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oneCellAnchor>
    <xdr:from>
      <xdr:col>7</xdr:col>
      <xdr:colOff>952501</xdr:colOff>
      <xdr:row>54</xdr:row>
      <xdr:rowOff>0</xdr:rowOff>
    </xdr:from>
    <xdr:ext cx="1161119" cy="990600"/>
    <xdr:pic>
      <xdr:nvPicPr>
        <xdr:cNvPr id="4" name="صورة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6651705" y="11163300"/>
          <a:ext cx="1161119" cy="990600"/>
        </a:xfrm>
        <a:prstGeom prst="rect">
          <a:avLst/>
        </a:prstGeom>
      </xdr:spPr>
    </xdr:pic>
    <xdr:clientData/>
  </xdr:oneCellAnchor>
  <xdr:oneCellAnchor>
    <xdr:from>
      <xdr:col>7</xdr:col>
      <xdr:colOff>85725</xdr:colOff>
      <xdr:row>58</xdr:row>
      <xdr:rowOff>190500</xdr:rowOff>
    </xdr:from>
    <xdr:ext cx="2676525" cy="530678"/>
    <xdr:pic>
      <xdr:nvPicPr>
        <xdr:cNvPr id="5" name="صورة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6003075" y="12153900"/>
          <a:ext cx="2676525" cy="530678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7</xdr:col>
      <xdr:colOff>19050</xdr:colOff>
      <xdr:row>20</xdr:row>
      <xdr:rowOff>19050</xdr:rowOff>
    </xdr:from>
    <xdr:ext cx="2676525" cy="530678"/>
    <xdr:pic>
      <xdr:nvPicPr>
        <xdr:cNvPr id="6" name="صورة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6069750" y="4200525"/>
          <a:ext cx="2676525" cy="530678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7</xdr:col>
      <xdr:colOff>876300</xdr:colOff>
      <xdr:row>16</xdr:row>
      <xdr:rowOff>76200</xdr:rowOff>
    </xdr:from>
    <xdr:ext cx="1161119" cy="990600"/>
    <xdr:pic>
      <xdr:nvPicPr>
        <xdr:cNvPr id="7" name="صورة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6727906" y="3476625"/>
          <a:ext cx="1161119" cy="990600"/>
        </a:xfrm>
        <a:prstGeom prst="rect">
          <a:avLst/>
        </a:prstGeom>
      </xdr:spPr>
    </xdr:pic>
    <xdr:clientData/>
  </xdr:oneCellAnchor>
  <xdr:twoCellAnchor>
    <xdr:from>
      <xdr:col>11</xdr:col>
      <xdr:colOff>76200</xdr:colOff>
      <xdr:row>1</xdr:row>
      <xdr:rowOff>104775</xdr:rowOff>
    </xdr:from>
    <xdr:to>
      <xdr:col>16</xdr:col>
      <xdr:colOff>266700</xdr:colOff>
      <xdr:row>1</xdr:row>
      <xdr:rowOff>466725</xdr:rowOff>
    </xdr:to>
    <xdr:sp macro="" textlink="">
      <xdr:nvSpPr>
        <xdr:cNvPr id="8" name="مخطط انسيابي: معالجة متعاقبة 7">
          <a:hlinkClick xmlns:r="http://schemas.openxmlformats.org/officeDocument/2006/relationships" r:id="rId3" tooltip="الدغريري"/>
        </xdr:cNvPr>
        <xdr:cNvSpPr/>
      </xdr:nvSpPr>
      <xdr:spPr>
        <a:xfrm>
          <a:off x="11224907700" y="295275"/>
          <a:ext cx="876300" cy="361950"/>
        </a:xfrm>
        <a:prstGeom prst="flowChartAlternateProcess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200" b="1">
              <a:solidFill>
                <a:sysClr val="windowText" lastClr="000000"/>
              </a:solidFill>
            </a:rPr>
            <a:t>البداية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1</xdr:row>
      <xdr:rowOff>47625</xdr:rowOff>
    </xdr:from>
    <xdr:to>
      <xdr:col>12</xdr:col>
      <xdr:colOff>0</xdr:colOff>
      <xdr:row>4</xdr:row>
      <xdr:rowOff>85725</xdr:rowOff>
    </xdr:to>
    <xdr:sp macro="" textlink="">
      <xdr:nvSpPr>
        <xdr:cNvPr id="2" name="مستطيل ذو زوايا قطرية مستديرة 1"/>
        <xdr:cNvSpPr/>
      </xdr:nvSpPr>
      <xdr:spPr>
        <a:xfrm>
          <a:off x="11227346100" y="161925"/>
          <a:ext cx="5886450" cy="581025"/>
        </a:xfrm>
        <a:prstGeom prst="round2DiagRect">
          <a:avLst/>
        </a:prstGeom>
        <a:solidFill>
          <a:schemeClr val="tx2"/>
        </a:solidFill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ar-SA" sz="2800" b="1"/>
            <a:t>التقويم الدراسي للفصل الأول 1446</a:t>
          </a:r>
        </a:p>
      </xdr:txBody>
    </xdr:sp>
    <xdr:clientData/>
  </xdr:twoCellAnchor>
  <xdr:twoCellAnchor editAs="oneCell">
    <xdr:from>
      <xdr:col>10</xdr:col>
      <xdr:colOff>304799</xdr:colOff>
      <xdr:row>1</xdr:row>
      <xdr:rowOff>66675</xdr:rowOff>
    </xdr:from>
    <xdr:to>
      <xdr:col>11</xdr:col>
      <xdr:colOff>752474</xdr:colOff>
      <xdr:row>4</xdr:row>
      <xdr:rowOff>47624</xdr:rowOff>
    </xdr:to>
    <xdr:pic>
      <xdr:nvPicPr>
        <xdr:cNvPr id="3" name="صورة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7584226" y="180975"/>
          <a:ext cx="876300" cy="523874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</xdr:col>
      <xdr:colOff>9525</xdr:colOff>
      <xdr:row>30</xdr:row>
      <xdr:rowOff>9524</xdr:rowOff>
    </xdr:from>
    <xdr:to>
      <xdr:col>2</xdr:col>
      <xdr:colOff>962024</xdr:colOff>
      <xdr:row>36</xdr:row>
      <xdr:rowOff>152400</xdr:rowOff>
    </xdr:to>
    <xdr:pic>
      <xdr:nvPicPr>
        <xdr:cNvPr id="4" name="صورة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1841901" y="5972174"/>
          <a:ext cx="1381124" cy="1333501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0</xdr:col>
      <xdr:colOff>628649</xdr:colOff>
      <xdr:row>50</xdr:row>
      <xdr:rowOff>0</xdr:rowOff>
    </xdr:from>
    <xdr:to>
      <xdr:col>12</xdr:col>
      <xdr:colOff>1</xdr:colOff>
      <xdr:row>53</xdr:row>
      <xdr:rowOff>32840</xdr:rowOff>
    </xdr:to>
    <xdr:sp macro="" textlink="">
      <xdr:nvSpPr>
        <xdr:cNvPr id="5" name="مستطيل ذو زوايا قطرية مستديرة 4"/>
        <xdr:cNvSpPr/>
      </xdr:nvSpPr>
      <xdr:spPr>
        <a:xfrm>
          <a:off x="11227346099" y="9705975"/>
          <a:ext cx="5886452" cy="575765"/>
        </a:xfrm>
        <a:prstGeom prst="round2DiagRect">
          <a:avLst/>
        </a:prstGeom>
        <a:solidFill>
          <a:schemeClr val="tx2"/>
        </a:solidFill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ar-SA" sz="2800" b="1"/>
            <a:t>التقويم الدراسي للفصل الثاني 1446</a:t>
          </a:r>
        </a:p>
      </xdr:txBody>
    </xdr:sp>
    <xdr:clientData/>
  </xdr:twoCellAnchor>
  <xdr:twoCellAnchor editAs="oneCell">
    <xdr:from>
      <xdr:col>10</xdr:col>
      <xdr:colOff>290442</xdr:colOff>
      <xdr:row>50</xdr:row>
      <xdr:rowOff>18623</xdr:rowOff>
    </xdr:from>
    <xdr:to>
      <xdr:col>11</xdr:col>
      <xdr:colOff>738117</xdr:colOff>
      <xdr:row>52</xdr:row>
      <xdr:rowOff>180548</xdr:rowOff>
    </xdr:to>
    <xdr:pic>
      <xdr:nvPicPr>
        <xdr:cNvPr id="6" name="صورة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7598583" y="9724598"/>
          <a:ext cx="876300" cy="523875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0</xdr:col>
      <xdr:colOff>676275</xdr:colOff>
      <xdr:row>98</xdr:row>
      <xdr:rowOff>76200</xdr:rowOff>
    </xdr:from>
    <xdr:to>
      <xdr:col>12</xdr:col>
      <xdr:colOff>9525</xdr:colOff>
      <xdr:row>101</xdr:row>
      <xdr:rowOff>104775</xdr:rowOff>
    </xdr:to>
    <xdr:sp macro="" textlink="">
      <xdr:nvSpPr>
        <xdr:cNvPr id="8" name="مستطيل ذو زوايا قطرية مستديرة 7"/>
        <xdr:cNvSpPr/>
      </xdr:nvSpPr>
      <xdr:spPr>
        <a:xfrm>
          <a:off x="11227336575" y="19183350"/>
          <a:ext cx="5895975" cy="581025"/>
        </a:xfrm>
        <a:prstGeom prst="round2DiagRect">
          <a:avLst/>
        </a:prstGeom>
        <a:solidFill>
          <a:schemeClr val="tx2"/>
        </a:solidFill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ar-SA" sz="2800" b="1"/>
            <a:t>التقويم الدراسي للفصل الثالث 1445</a:t>
          </a:r>
        </a:p>
      </xdr:txBody>
    </xdr:sp>
    <xdr:clientData/>
  </xdr:twoCellAnchor>
  <xdr:twoCellAnchor editAs="oneCell">
    <xdr:from>
      <xdr:col>10</xdr:col>
      <xdr:colOff>390525</xdr:colOff>
      <xdr:row>98</xdr:row>
      <xdr:rowOff>123825</xdr:rowOff>
    </xdr:from>
    <xdr:to>
      <xdr:col>11</xdr:col>
      <xdr:colOff>838200</xdr:colOff>
      <xdr:row>101</xdr:row>
      <xdr:rowOff>95251</xdr:rowOff>
    </xdr:to>
    <xdr:pic>
      <xdr:nvPicPr>
        <xdr:cNvPr id="9" name="صورة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7498500" y="19230975"/>
          <a:ext cx="876300" cy="523876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0</xdr:col>
      <xdr:colOff>-58455911</xdr:colOff>
      <xdr:row>138</xdr:row>
      <xdr:rowOff>0</xdr:rowOff>
    </xdr:from>
    <xdr:to>
      <xdr:col>0</xdr:col>
      <xdr:colOff>-52554676</xdr:colOff>
      <xdr:row>138</xdr:row>
      <xdr:rowOff>0</xdr:rowOff>
    </xdr:to>
    <xdr:sp macro="" textlink="">
      <xdr:nvSpPr>
        <xdr:cNvPr id="12" name="مستطيل ذو زوايا قطرية مستديرة 11"/>
        <xdr:cNvSpPr/>
      </xdr:nvSpPr>
      <xdr:spPr>
        <a:xfrm>
          <a:off x="11285882476" y="26984325"/>
          <a:ext cx="5901235" cy="0"/>
        </a:xfrm>
        <a:prstGeom prst="round2DiagRect">
          <a:avLst/>
        </a:prstGeom>
        <a:solidFill>
          <a:schemeClr val="tx2"/>
        </a:solidFill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ar-SA" sz="2800" b="1"/>
            <a:t>إجازات العام الدراسي 1445</a:t>
          </a:r>
        </a:p>
      </xdr:txBody>
    </xdr:sp>
    <xdr:clientData/>
  </xdr:twoCellAnchor>
  <xdr:oneCellAnchor>
    <xdr:from>
      <xdr:col>10</xdr:col>
      <xdr:colOff>352425</xdr:colOff>
      <xdr:row>79</xdr:row>
      <xdr:rowOff>28574</xdr:rowOff>
    </xdr:from>
    <xdr:ext cx="819150" cy="333375"/>
    <xdr:pic>
      <xdr:nvPicPr>
        <xdr:cNvPr id="13" name="صورة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7593750" y="15516224"/>
          <a:ext cx="819150" cy="333375"/>
        </a:xfrm>
        <a:prstGeom prst="rect">
          <a:avLst/>
        </a:prstGeom>
        <a:solidFill>
          <a:schemeClr val="bg1"/>
        </a:solidFill>
      </xdr:spPr>
    </xdr:pic>
    <xdr:clientData/>
  </xdr:oneCellAnchor>
  <xdr:oneCellAnchor>
    <xdr:from>
      <xdr:col>10</xdr:col>
      <xdr:colOff>352425</xdr:colOff>
      <xdr:row>127</xdr:row>
      <xdr:rowOff>28574</xdr:rowOff>
    </xdr:from>
    <xdr:ext cx="819150" cy="333375"/>
    <xdr:pic>
      <xdr:nvPicPr>
        <xdr:cNvPr id="14" name="صورة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7593750" y="24926924"/>
          <a:ext cx="819150" cy="333375"/>
        </a:xfrm>
        <a:prstGeom prst="rect">
          <a:avLst/>
        </a:prstGeom>
        <a:solidFill>
          <a:schemeClr val="bg1"/>
        </a:solidFill>
      </xdr:spPr>
    </xdr:pic>
    <xdr:clientData/>
  </xdr:oneCellAnchor>
  <xdr:twoCellAnchor editAs="oneCell">
    <xdr:from>
      <xdr:col>1</xdr:col>
      <xdr:colOff>0</xdr:colOff>
      <xdr:row>20</xdr:row>
      <xdr:rowOff>180974</xdr:rowOff>
    </xdr:from>
    <xdr:to>
      <xdr:col>11</xdr:col>
      <xdr:colOff>952500</xdr:colOff>
      <xdr:row>21</xdr:row>
      <xdr:rowOff>466724</xdr:rowOff>
    </xdr:to>
    <xdr:pic>
      <xdr:nvPicPr>
        <xdr:cNvPr id="15" name="صورة 14"/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7384200" y="4067174"/>
          <a:ext cx="5848350" cy="48577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oneCellAnchor>
    <xdr:from>
      <xdr:col>1</xdr:col>
      <xdr:colOff>0</xdr:colOff>
      <xdr:row>69</xdr:row>
      <xdr:rowOff>180974</xdr:rowOff>
    </xdr:from>
    <xdr:ext cx="5848350" cy="485775"/>
    <xdr:pic>
      <xdr:nvPicPr>
        <xdr:cNvPr id="16" name="صورة 15"/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7384200" y="13630274"/>
          <a:ext cx="5848350" cy="48577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1</xdr:col>
      <xdr:colOff>0</xdr:colOff>
      <xdr:row>117</xdr:row>
      <xdr:rowOff>180974</xdr:rowOff>
    </xdr:from>
    <xdr:ext cx="5848350" cy="485775"/>
    <xdr:pic>
      <xdr:nvPicPr>
        <xdr:cNvPr id="17" name="صورة 16"/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7384200" y="23040974"/>
          <a:ext cx="5848350" cy="48577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twoCellAnchor>
    <xdr:from>
      <xdr:col>13</xdr:col>
      <xdr:colOff>409575</xdr:colOff>
      <xdr:row>2</xdr:row>
      <xdr:rowOff>38100</xdr:rowOff>
    </xdr:from>
    <xdr:to>
      <xdr:col>14</xdr:col>
      <xdr:colOff>600075</xdr:colOff>
      <xdr:row>4</xdr:row>
      <xdr:rowOff>38100</xdr:rowOff>
    </xdr:to>
    <xdr:sp macro="" textlink="">
      <xdr:nvSpPr>
        <xdr:cNvPr id="19" name="مخطط انسيابي: معالجة متعاقبة 18">
          <a:hlinkClick xmlns:r="http://schemas.openxmlformats.org/officeDocument/2006/relationships" r:id="rId3" tooltip="الدغريري"/>
        </xdr:cNvPr>
        <xdr:cNvSpPr/>
      </xdr:nvSpPr>
      <xdr:spPr>
        <a:xfrm>
          <a:off x="11225945925" y="333375"/>
          <a:ext cx="876300" cy="361950"/>
        </a:xfrm>
        <a:prstGeom prst="flowChartAlternateProcess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200" b="1">
              <a:solidFill>
                <a:sysClr val="windowText" lastClr="000000"/>
              </a:solidFill>
            </a:rPr>
            <a:t>البداية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38100</xdr:rowOff>
    </xdr:from>
    <xdr:to>
      <xdr:col>4</xdr:col>
      <xdr:colOff>133351</xdr:colOff>
      <xdr:row>1</xdr:row>
      <xdr:rowOff>590550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11041"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1219802299" y="85725"/>
          <a:ext cx="962026" cy="552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oneCellAnchor>
    <xdr:from>
      <xdr:col>30</xdr:col>
      <xdr:colOff>104775</xdr:colOff>
      <xdr:row>0</xdr:row>
      <xdr:rowOff>38100</xdr:rowOff>
    </xdr:from>
    <xdr:ext cx="1161119" cy="552450"/>
    <xdr:pic>
      <xdr:nvPicPr>
        <xdr:cNvPr id="3" name="صورة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13507206" y="38100"/>
          <a:ext cx="1161119" cy="552450"/>
        </a:xfrm>
        <a:prstGeom prst="rect">
          <a:avLst/>
        </a:prstGeom>
      </xdr:spPr>
    </xdr:pic>
    <xdr:clientData/>
  </xdr:oneCellAnchor>
  <xdr:twoCellAnchor>
    <xdr:from>
      <xdr:col>38</xdr:col>
      <xdr:colOff>142875</xdr:colOff>
      <xdr:row>1</xdr:row>
      <xdr:rowOff>133350</xdr:rowOff>
    </xdr:from>
    <xdr:to>
      <xdr:col>39</xdr:col>
      <xdr:colOff>333375</xdr:colOff>
      <xdr:row>1</xdr:row>
      <xdr:rowOff>495300</xdr:rowOff>
    </xdr:to>
    <xdr:sp macro="" textlink="">
      <xdr:nvSpPr>
        <xdr:cNvPr id="4" name="مخطط انسيابي: معالجة متعاقبة 3">
          <a:hlinkClick xmlns:r="http://schemas.openxmlformats.org/officeDocument/2006/relationships" r:id="rId4" tooltip="الدغريري"/>
        </xdr:cNvPr>
        <xdr:cNvSpPr/>
      </xdr:nvSpPr>
      <xdr:spPr>
        <a:xfrm>
          <a:off x="11209067625" y="180975"/>
          <a:ext cx="876300" cy="361950"/>
        </a:xfrm>
        <a:prstGeom prst="flowChartAlternateProcess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200" b="1">
              <a:solidFill>
                <a:sysClr val="windowText" lastClr="000000"/>
              </a:solidFill>
            </a:rPr>
            <a:t>البداية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23</xdr:row>
      <xdr:rowOff>85725</xdr:rowOff>
    </xdr:from>
    <xdr:to>
      <xdr:col>4</xdr:col>
      <xdr:colOff>38099</xdr:colOff>
      <xdr:row>30</xdr:row>
      <xdr:rowOff>85726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2908701" y="3752850"/>
          <a:ext cx="1381124" cy="133350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4</xdr:col>
      <xdr:colOff>161926</xdr:colOff>
      <xdr:row>24</xdr:row>
      <xdr:rowOff>66676</xdr:rowOff>
    </xdr:from>
    <xdr:to>
      <xdr:col>9</xdr:col>
      <xdr:colOff>428626</xdr:colOff>
      <xdr:row>28</xdr:row>
      <xdr:rowOff>104776</xdr:rowOff>
    </xdr:to>
    <xdr:pic>
      <xdr:nvPicPr>
        <xdr:cNvPr id="3" name="صورة 2"/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9289199" y="4505326"/>
          <a:ext cx="3552825" cy="8001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8</xdr:col>
      <xdr:colOff>76200</xdr:colOff>
      <xdr:row>32</xdr:row>
      <xdr:rowOff>66674</xdr:rowOff>
    </xdr:from>
    <xdr:to>
      <xdr:col>9</xdr:col>
      <xdr:colOff>590550</xdr:colOff>
      <xdr:row>39</xdr:row>
      <xdr:rowOff>95250</xdr:rowOff>
    </xdr:to>
    <xdr:pic>
      <xdr:nvPicPr>
        <xdr:cNvPr id="4" name="صورة 3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11041"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1229127275" y="6229349"/>
          <a:ext cx="1171575" cy="1371601"/>
        </a:xfrm>
        <a:prstGeom prst="ellipse">
          <a:avLst/>
        </a:prstGeom>
        <a:ln>
          <a:noFill/>
        </a:ln>
        <a:effectLst>
          <a:softEdge rad="112500"/>
        </a:effectLst>
      </xdr:spPr>
    </xdr:pic>
    <xdr:clientData/>
  </xdr:twoCellAnchor>
  <xdr:oneCellAnchor>
    <xdr:from>
      <xdr:col>2</xdr:col>
      <xdr:colOff>76200</xdr:colOff>
      <xdr:row>75</xdr:row>
      <xdr:rowOff>85725</xdr:rowOff>
    </xdr:from>
    <xdr:ext cx="1381124" cy="1333501"/>
    <xdr:pic>
      <xdr:nvPicPr>
        <xdr:cNvPr id="5" name="صورة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2908701" y="4524375"/>
          <a:ext cx="1381124" cy="133350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oneCellAnchor>
  <xdr:oneCellAnchor>
    <xdr:from>
      <xdr:col>4</xdr:col>
      <xdr:colOff>104776</xdr:colOff>
      <xdr:row>76</xdr:row>
      <xdr:rowOff>57150</xdr:rowOff>
    </xdr:from>
    <xdr:ext cx="3552825" cy="923925"/>
    <xdr:pic>
      <xdr:nvPicPr>
        <xdr:cNvPr id="6" name="صورة 5"/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9346349" y="13935075"/>
          <a:ext cx="3552825" cy="9239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8</xdr:col>
      <xdr:colOff>66675</xdr:colOff>
      <xdr:row>85</xdr:row>
      <xdr:rowOff>190499</xdr:rowOff>
    </xdr:from>
    <xdr:ext cx="1171575" cy="1076325"/>
    <xdr:pic>
      <xdr:nvPicPr>
        <xdr:cNvPr id="7" name="صورة 6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11041"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1229136800" y="16516349"/>
          <a:ext cx="1171575" cy="1076325"/>
        </a:xfrm>
        <a:prstGeom prst="ellipse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2</xdr:col>
      <xdr:colOff>76200</xdr:colOff>
      <xdr:row>126</xdr:row>
      <xdr:rowOff>85725</xdr:rowOff>
    </xdr:from>
    <xdr:ext cx="1381124" cy="1333501"/>
    <xdr:pic>
      <xdr:nvPicPr>
        <xdr:cNvPr id="8" name="صورة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2908701" y="14497050"/>
          <a:ext cx="1381124" cy="133350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oneCellAnchor>
  <xdr:oneCellAnchor>
    <xdr:from>
      <xdr:col>4</xdr:col>
      <xdr:colOff>104776</xdr:colOff>
      <xdr:row>127</xdr:row>
      <xdr:rowOff>57150</xdr:rowOff>
    </xdr:from>
    <xdr:ext cx="3552825" cy="923925"/>
    <xdr:pic>
      <xdr:nvPicPr>
        <xdr:cNvPr id="9" name="صورة 8"/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9346349" y="14658975"/>
          <a:ext cx="3552825" cy="9239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8</xdr:col>
      <xdr:colOff>66675</xdr:colOff>
      <xdr:row>136</xdr:row>
      <xdr:rowOff>190499</xdr:rowOff>
    </xdr:from>
    <xdr:ext cx="1171575" cy="1076325"/>
    <xdr:pic>
      <xdr:nvPicPr>
        <xdr:cNvPr id="10" name="صورة 9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11041"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1229136800" y="16516349"/>
          <a:ext cx="1171575" cy="1076325"/>
        </a:xfrm>
        <a:prstGeom prst="ellipse">
          <a:avLst/>
        </a:prstGeom>
        <a:ln>
          <a:noFill/>
        </a:ln>
        <a:effectLst>
          <a:softEdge rad="112500"/>
        </a:effectLst>
      </xdr:spPr>
    </xdr:pic>
    <xdr:clientData/>
  </xdr:oneCellAnchor>
  <xdr:twoCellAnchor>
    <xdr:from>
      <xdr:col>11</xdr:col>
      <xdr:colOff>228600</xdr:colOff>
      <xdr:row>1</xdr:row>
      <xdr:rowOff>66675</xdr:rowOff>
    </xdr:from>
    <xdr:to>
      <xdr:col>12</xdr:col>
      <xdr:colOff>419100</xdr:colOff>
      <xdr:row>3</xdr:row>
      <xdr:rowOff>38100</xdr:rowOff>
    </xdr:to>
    <xdr:sp macro="" textlink="">
      <xdr:nvSpPr>
        <xdr:cNvPr id="13" name="مخطط انسيابي: معالجة متعاقبة 12">
          <a:hlinkClick xmlns:r="http://schemas.openxmlformats.org/officeDocument/2006/relationships" r:id="rId5" tooltip="الدغريري"/>
        </xdr:cNvPr>
        <xdr:cNvSpPr/>
      </xdr:nvSpPr>
      <xdr:spPr>
        <a:xfrm>
          <a:off x="11227498500" y="257175"/>
          <a:ext cx="876300" cy="361950"/>
        </a:xfrm>
        <a:prstGeom prst="flowChartAlternateProcess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200" b="1">
              <a:solidFill>
                <a:sysClr val="windowText" lastClr="000000"/>
              </a:solidFill>
            </a:rPr>
            <a:t>البداية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123824</xdr:colOff>
      <xdr:row>32</xdr:row>
      <xdr:rowOff>85725</xdr:rowOff>
    </xdr:from>
    <xdr:to>
      <xdr:col>14</xdr:col>
      <xdr:colOff>333374</xdr:colOff>
      <xdr:row>35</xdr:row>
      <xdr:rowOff>85725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5841151" y="5619750"/>
          <a:ext cx="2038350" cy="5905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14</xdr:col>
      <xdr:colOff>371475</xdr:colOff>
      <xdr:row>32</xdr:row>
      <xdr:rowOff>38099</xdr:rowOff>
    </xdr:from>
    <xdr:to>
      <xdr:col>15</xdr:col>
      <xdr:colOff>1143000</xdr:colOff>
      <xdr:row>35</xdr:row>
      <xdr:rowOff>142874</xdr:rowOff>
    </xdr:to>
    <xdr:pic>
      <xdr:nvPicPr>
        <xdr:cNvPr id="3" name="صورة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4602900" y="5572124"/>
          <a:ext cx="1200150" cy="69532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oneCellAnchor>
    <xdr:from>
      <xdr:col>11</xdr:col>
      <xdr:colOff>123824</xdr:colOff>
      <xdr:row>68</xdr:row>
      <xdr:rowOff>85725</xdr:rowOff>
    </xdr:from>
    <xdr:ext cx="2038350" cy="590550"/>
    <xdr:pic>
      <xdr:nvPicPr>
        <xdr:cNvPr id="4" name="صورة 3"/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5841151" y="5619750"/>
          <a:ext cx="2038350" cy="5905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14</xdr:col>
      <xdr:colOff>371475</xdr:colOff>
      <xdr:row>68</xdr:row>
      <xdr:rowOff>38099</xdr:rowOff>
    </xdr:from>
    <xdr:ext cx="1200150" cy="695325"/>
    <xdr:pic>
      <xdr:nvPicPr>
        <xdr:cNvPr id="5" name="صورة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4602900" y="5572124"/>
          <a:ext cx="1200150" cy="69532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oneCellAnchor>
  <xdr:oneCellAnchor>
    <xdr:from>
      <xdr:col>11</xdr:col>
      <xdr:colOff>123824</xdr:colOff>
      <xdr:row>104</xdr:row>
      <xdr:rowOff>85725</xdr:rowOff>
    </xdr:from>
    <xdr:ext cx="2038350" cy="590550"/>
    <xdr:pic>
      <xdr:nvPicPr>
        <xdr:cNvPr id="6" name="صورة 5"/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5841151" y="12049125"/>
          <a:ext cx="2038350" cy="5905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14</xdr:col>
      <xdr:colOff>371475</xdr:colOff>
      <xdr:row>104</xdr:row>
      <xdr:rowOff>38099</xdr:rowOff>
    </xdr:from>
    <xdr:ext cx="1200150" cy="695325"/>
    <xdr:pic>
      <xdr:nvPicPr>
        <xdr:cNvPr id="7" name="صورة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4602900" y="12001499"/>
          <a:ext cx="1200150" cy="69532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oneCellAnchor>
  <xdr:twoCellAnchor>
    <xdr:from>
      <xdr:col>17</xdr:col>
      <xdr:colOff>123825</xdr:colOff>
      <xdr:row>2</xdr:row>
      <xdr:rowOff>0</xdr:rowOff>
    </xdr:from>
    <xdr:to>
      <xdr:col>18</xdr:col>
      <xdr:colOff>314325</xdr:colOff>
      <xdr:row>3</xdr:row>
      <xdr:rowOff>180975</xdr:rowOff>
    </xdr:to>
    <xdr:sp macro="" textlink="">
      <xdr:nvSpPr>
        <xdr:cNvPr id="8" name="مخطط انسيابي: معالجة متعاقبة 7">
          <a:hlinkClick xmlns:r="http://schemas.openxmlformats.org/officeDocument/2006/relationships" r:id="rId3" tooltip="الدغريري"/>
        </xdr:cNvPr>
        <xdr:cNvSpPr/>
      </xdr:nvSpPr>
      <xdr:spPr>
        <a:xfrm>
          <a:off x="11223488475" y="276225"/>
          <a:ext cx="876300" cy="361950"/>
        </a:xfrm>
        <a:prstGeom prst="flowChartAlternateProcess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200" b="1">
              <a:solidFill>
                <a:sysClr val="windowText" lastClr="000000"/>
              </a:solidFill>
            </a:rPr>
            <a:t>البداية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57151</xdr:colOff>
      <xdr:row>5</xdr:row>
      <xdr:rowOff>19050</xdr:rowOff>
    </xdr:from>
    <xdr:to>
      <xdr:col>2</xdr:col>
      <xdr:colOff>9525</xdr:colOff>
      <xdr:row>10</xdr:row>
      <xdr:rowOff>190500</xdr:rowOff>
    </xdr:to>
    <xdr:sp macro="" textlink="">
      <xdr:nvSpPr>
        <xdr:cNvPr id="2" name="شكل بيضاوي 1"/>
        <xdr:cNvSpPr/>
      </xdr:nvSpPr>
      <xdr:spPr>
        <a:xfrm>
          <a:off x="11237956950" y="1009650"/>
          <a:ext cx="1371599" cy="1152525"/>
        </a:xfrm>
        <a:prstGeom prst="ellipse">
          <a:avLst/>
        </a:prstGeom>
        <a:solidFill>
          <a:schemeClr val="accent1">
            <a:lumMod val="20000"/>
            <a:lumOff val="80000"/>
          </a:schemeClr>
        </a:solidFill>
        <a:ln>
          <a:noFill/>
        </a:ln>
        <a:effectLst>
          <a:outerShdw blurRad="184150" dist="241300" dir="11520000" sx="110000" sy="110000" algn="ctr">
            <a:srgbClr val="000000">
              <a:alpha val="18000"/>
            </a:srgbClr>
          </a:outerShdw>
        </a:effectLst>
        <a:scene3d>
          <a:camera prst="perspectiveFront" fov="5100000">
            <a:rot lat="0" lon="2100000" rev="0"/>
          </a:camera>
          <a:lightRig rig="flood" dir="t">
            <a:rot lat="0" lon="0" rev="13800000"/>
          </a:lightRig>
        </a:scene3d>
        <a:sp3d extrusionH="107950" prstMaterial="plastic">
          <a:bevelT w="82550" h="63500" prst="divot"/>
          <a:bevelB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ctr" rtl="1"/>
          <a:r>
            <a:rPr lang="ar-SA" sz="1400" b="1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الفصل الدراسي الأول</a:t>
          </a:r>
        </a:p>
      </xdr:txBody>
    </xdr:sp>
    <xdr:clientData/>
  </xdr:twoCellAnchor>
  <xdr:twoCellAnchor>
    <xdr:from>
      <xdr:col>1</xdr:col>
      <xdr:colOff>104775</xdr:colOff>
      <xdr:row>11</xdr:row>
      <xdr:rowOff>76200</xdr:rowOff>
    </xdr:from>
    <xdr:to>
      <xdr:col>2</xdr:col>
      <xdr:colOff>57149</xdr:colOff>
      <xdr:row>17</xdr:row>
      <xdr:rowOff>152400</xdr:rowOff>
    </xdr:to>
    <xdr:sp macro="" textlink="">
      <xdr:nvSpPr>
        <xdr:cNvPr id="3" name="شكل بيضاوي 2"/>
        <xdr:cNvSpPr/>
      </xdr:nvSpPr>
      <xdr:spPr>
        <a:xfrm>
          <a:off x="11237909326" y="2247900"/>
          <a:ext cx="1371599" cy="1266825"/>
        </a:xfrm>
        <a:prstGeom prst="ellipse">
          <a:avLst/>
        </a:prstGeom>
        <a:solidFill>
          <a:schemeClr val="accent1">
            <a:lumMod val="20000"/>
            <a:lumOff val="80000"/>
          </a:schemeClr>
        </a:solidFill>
        <a:ln>
          <a:noFill/>
        </a:ln>
        <a:effectLst>
          <a:outerShdw blurRad="184150" dist="241300" dir="11520000" sx="110000" sy="110000" algn="ctr">
            <a:srgbClr val="000000">
              <a:alpha val="18000"/>
            </a:srgbClr>
          </a:outerShdw>
        </a:effectLst>
        <a:scene3d>
          <a:camera prst="perspectiveFront" fov="5100000">
            <a:rot lat="0" lon="2100000" rev="0"/>
          </a:camera>
          <a:lightRig rig="flood" dir="t">
            <a:rot lat="0" lon="0" rev="13800000"/>
          </a:lightRig>
        </a:scene3d>
        <a:sp3d extrusionH="107950" prstMaterial="plastic">
          <a:bevelT w="82550" h="63500" prst="divot"/>
          <a:bevelB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ctr" rtl="1"/>
          <a:r>
            <a:rPr lang="ar-SA" sz="1400" b="1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الفصل الدراسي الثاني</a:t>
          </a:r>
        </a:p>
      </xdr:txBody>
    </xdr:sp>
    <xdr:clientData/>
  </xdr:twoCellAnchor>
  <xdr:twoCellAnchor>
    <xdr:from>
      <xdr:col>1</xdr:col>
      <xdr:colOff>95250</xdr:colOff>
      <xdr:row>19</xdr:row>
      <xdr:rowOff>38100</xdr:rowOff>
    </xdr:from>
    <xdr:to>
      <xdr:col>2</xdr:col>
      <xdr:colOff>47624</xdr:colOff>
      <xdr:row>25</xdr:row>
      <xdr:rowOff>171450</xdr:rowOff>
    </xdr:to>
    <xdr:sp macro="" textlink="">
      <xdr:nvSpPr>
        <xdr:cNvPr id="4" name="شكل بيضاوي 3"/>
        <xdr:cNvSpPr/>
      </xdr:nvSpPr>
      <xdr:spPr>
        <a:xfrm>
          <a:off x="11237918851" y="3790950"/>
          <a:ext cx="1371599" cy="1323975"/>
        </a:xfrm>
        <a:prstGeom prst="ellipse">
          <a:avLst/>
        </a:prstGeom>
        <a:solidFill>
          <a:schemeClr val="accent1">
            <a:lumMod val="20000"/>
            <a:lumOff val="80000"/>
          </a:schemeClr>
        </a:solidFill>
        <a:ln>
          <a:noFill/>
        </a:ln>
        <a:effectLst>
          <a:outerShdw blurRad="184150" dist="241300" dir="11520000" sx="110000" sy="110000" algn="ctr">
            <a:srgbClr val="000000">
              <a:alpha val="18000"/>
            </a:srgbClr>
          </a:outerShdw>
        </a:effectLst>
        <a:scene3d>
          <a:camera prst="perspectiveFront" fov="5100000">
            <a:rot lat="0" lon="2100000" rev="0"/>
          </a:camera>
          <a:lightRig rig="flood" dir="t">
            <a:rot lat="0" lon="0" rev="13800000"/>
          </a:lightRig>
        </a:scene3d>
        <a:sp3d extrusionH="107950" prstMaterial="plastic">
          <a:bevelT w="82550" h="63500" prst="divot"/>
          <a:bevelB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ctr" rtl="1"/>
          <a:r>
            <a:rPr lang="ar-SA" sz="1400" b="1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الفصل الدراسي الثالث</a:t>
          </a:r>
        </a:p>
      </xdr:txBody>
    </xdr:sp>
    <xdr:clientData/>
  </xdr:twoCellAnchor>
  <xdr:twoCellAnchor>
    <xdr:from>
      <xdr:col>1</xdr:col>
      <xdr:colOff>38100</xdr:colOff>
      <xdr:row>27</xdr:row>
      <xdr:rowOff>28575</xdr:rowOff>
    </xdr:from>
    <xdr:to>
      <xdr:col>1</xdr:col>
      <xdr:colOff>1352551</xdr:colOff>
      <xdr:row>29</xdr:row>
      <xdr:rowOff>171450</xdr:rowOff>
    </xdr:to>
    <xdr:sp macro="" textlink="">
      <xdr:nvSpPr>
        <xdr:cNvPr id="5" name="مستطيل مستدير الزوايا 4"/>
        <xdr:cNvSpPr/>
      </xdr:nvSpPr>
      <xdr:spPr>
        <a:xfrm>
          <a:off x="11238033149" y="5372100"/>
          <a:ext cx="1314451" cy="542925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ctr" rtl="1"/>
          <a:r>
            <a:rPr lang="ar-SA" sz="1300" b="1">
              <a:solidFill>
                <a:srgbClr val="FF0000"/>
              </a:solidFill>
            </a:rPr>
            <a:t>تقويم العودة لعام 1447 </a:t>
          </a:r>
        </a:p>
      </xdr:txBody>
    </xdr:sp>
    <xdr:clientData/>
  </xdr:twoCellAnchor>
  <xdr:twoCellAnchor>
    <xdr:from>
      <xdr:col>1</xdr:col>
      <xdr:colOff>19051</xdr:colOff>
      <xdr:row>3</xdr:row>
      <xdr:rowOff>28575</xdr:rowOff>
    </xdr:from>
    <xdr:to>
      <xdr:col>1</xdr:col>
      <xdr:colOff>1371600</xdr:colOff>
      <xdr:row>4</xdr:row>
      <xdr:rowOff>152400</xdr:rowOff>
    </xdr:to>
    <xdr:sp macro="" textlink="">
      <xdr:nvSpPr>
        <xdr:cNvPr id="6" name="مستطيل مستدير الزوايا 5"/>
        <xdr:cNvSpPr/>
      </xdr:nvSpPr>
      <xdr:spPr>
        <a:xfrm>
          <a:off x="11238014100" y="619125"/>
          <a:ext cx="1352549" cy="323850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ctr" rtl="1"/>
          <a:r>
            <a:rPr lang="ar-SA" sz="1100" b="1">
              <a:solidFill>
                <a:sysClr val="windowText" lastClr="000000"/>
              </a:solidFill>
            </a:rPr>
            <a:t>تقويم العودة لعام 1446 </a:t>
          </a:r>
        </a:p>
      </xdr:txBody>
    </xdr:sp>
    <xdr:clientData/>
  </xdr:twoCellAnchor>
  <xdr:twoCellAnchor>
    <xdr:from>
      <xdr:col>6</xdr:col>
      <xdr:colOff>238125</xdr:colOff>
      <xdr:row>0</xdr:row>
      <xdr:rowOff>152400</xdr:rowOff>
    </xdr:from>
    <xdr:to>
      <xdr:col>7</xdr:col>
      <xdr:colOff>428625</xdr:colOff>
      <xdr:row>2</xdr:row>
      <xdr:rowOff>123825</xdr:rowOff>
    </xdr:to>
    <xdr:sp macro="" textlink="">
      <xdr:nvSpPr>
        <xdr:cNvPr id="8" name="مخطط انسيابي: معالجة متعاقبة 7">
          <a:hlinkClick xmlns:r="http://schemas.openxmlformats.org/officeDocument/2006/relationships" r:id="rId1" tooltip="الدغريري"/>
        </xdr:cNvPr>
        <xdr:cNvSpPr/>
      </xdr:nvSpPr>
      <xdr:spPr>
        <a:xfrm>
          <a:off x="11230917975" y="152400"/>
          <a:ext cx="876300" cy="361950"/>
        </a:xfrm>
        <a:prstGeom prst="flowChartAlternateProcess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200" b="1">
              <a:solidFill>
                <a:sysClr val="windowText" lastClr="000000"/>
              </a:solidFill>
            </a:rPr>
            <a:t>البداية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247650</xdr:colOff>
      <xdr:row>2</xdr:row>
      <xdr:rowOff>0</xdr:rowOff>
    </xdr:from>
    <xdr:to>
      <xdr:col>6</xdr:col>
      <xdr:colOff>438150</xdr:colOff>
      <xdr:row>2</xdr:row>
      <xdr:rowOff>361950</xdr:rowOff>
    </xdr:to>
    <xdr:sp macro="" textlink="">
      <xdr:nvSpPr>
        <xdr:cNvPr id="6" name="مخطط انسيابي: معالجة متعاقبة 5">
          <a:hlinkClick xmlns:r="http://schemas.openxmlformats.org/officeDocument/2006/relationships" r:id="rId1" tooltip="الدغريري"/>
        </xdr:cNvPr>
        <xdr:cNvSpPr/>
      </xdr:nvSpPr>
      <xdr:spPr>
        <a:xfrm>
          <a:off x="11231594250" y="371475"/>
          <a:ext cx="876300" cy="361950"/>
        </a:xfrm>
        <a:prstGeom prst="flowChartAlternateProcess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200" b="1">
              <a:solidFill>
                <a:sysClr val="windowText" lastClr="000000"/>
              </a:solidFill>
            </a:rPr>
            <a:t>البداية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2</xdr:col>
      <xdr:colOff>123825</xdr:colOff>
      <xdr:row>1</xdr:row>
      <xdr:rowOff>133350</xdr:rowOff>
    </xdr:to>
    <xdr:sp macro="" textlink="">
      <xdr:nvSpPr>
        <xdr:cNvPr id="2" name="مخطط انسيابي: معالجة متعاقبة 1">
          <a:hlinkClick xmlns:r="http://schemas.openxmlformats.org/officeDocument/2006/relationships" r:id="rId1" tooltip="الدغريري"/>
        </xdr:cNvPr>
        <xdr:cNvSpPr/>
      </xdr:nvSpPr>
      <xdr:spPr>
        <a:xfrm>
          <a:off x="11238033150" y="0"/>
          <a:ext cx="904875" cy="361950"/>
        </a:xfrm>
        <a:prstGeom prst="flowChartAlternateProcess">
          <a:avLst/>
        </a:prstGeom>
        <a:solidFill>
          <a:schemeClr val="accent2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1100" b="1"/>
            <a:t>محرم </a:t>
          </a:r>
        </a:p>
      </xdr:txBody>
    </xdr:sp>
    <xdr:clientData/>
  </xdr:twoCellAnchor>
  <xdr:twoCellAnchor>
    <xdr:from>
      <xdr:col>2</xdr:col>
      <xdr:colOff>247650</xdr:colOff>
      <xdr:row>0</xdr:row>
      <xdr:rowOff>28575</xdr:rowOff>
    </xdr:from>
    <xdr:to>
      <xdr:col>2</xdr:col>
      <xdr:colOff>1152525</xdr:colOff>
      <xdr:row>1</xdr:row>
      <xdr:rowOff>161925</xdr:rowOff>
    </xdr:to>
    <xdr:sp macro="" textlink="">
      <xdr:nvSpPr>
        <xdr:cNvPr id="3" name="مخطط انسيابي: معالجة متعاقبة 2">
          <a:hlinkClick xmlns:r="http://schemas.openxmlformats.org/officeDocument/2006/relationships" r:id="rId2" tooltip="الدغريري"/>
        </xdr:cNvPr>
        <xdr:cNvSpPr/>
      </xdr:nvSpPr>
      <xdr:spPr>
        <a:xfrm>
          <a:off x="11237004450" y="28575"/>
          <a:ext cx="904875" cy="361950"/>
        </a:xfrm>
        <a:prstGeom prst="flowChartAlternateProcess">
          <a:avLst/>
        </a:prstGeom>
        <a:solidFill>
          <a:schemeClr val="accent2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1100" b="1"/>
            <a:t>صفر </a:t>
          </a:r>
        </a:p>
      </xdr:txBody>
    </xdr:sp>
    <xdr:clientData/>
  </xdr:twoCellAnchor>
  <xdr:twoCellAnchor>
    <xdr:from>
      <xdr:col>2</xdr:col>
      <xdr:colOff>1228725</xdr:colOff>
      <xdr:row>0</xdr:row>
      <xdr:rowOff>19050</xdr:rowOff>
    </xdr:from>
    <xdr:to>
      <xdr:col>3</xdr:col>
      <xdr:colOff>323850</xdr:colOff>
      <xdr:row>1</xdr:row>
      <xdr:rowOff>152400</xdr:rowOff>
    </xdr:to>
    <xdr:sp macro="" textlink="">
      <xdr:nvSpPr>
        <xdr:cNvPr id="4" name="مخطط انسيابي: معالجة متعاقبة 3">
          <a:hlinkClick xmlns:r="http://schemas.openxmlformats.org/officeDocument/2006/relationships" r:id="rId3" tooltip="الدغريري"/>
        </xdr:cNvPr>
        <xdr:cNvSpPr/>
      </xdr:nvSpPr>
      <xdr:spPr>
        <a:xfrm>
          <a:off x="11236023375" y="19050"/>
          <a:ext cx="904875" cy="361950"/>
        </a:xfrm>
        <a:prstGeom prst="flowChartAlternateProcess">
          <a:avLst/>
        </a:prstGeom>
        <a:solidFill>
          <a:schemeClr val="accent2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1100" b="1"/>
            <a:t>ربيع</a:t>
          </a:r>
          <a:r>
            <a:rPr lang="en-US" sz="1100" b="1"/>
            <a:t> 1</a:t>
          </a:r>
          <a:r>
            <a:rPr lang="ar-SA" sz="1100" b="1"/>
            <a:t> </a:t>
          </a:r>
        </a:p>
      </xdr:txBody>
    </xdr:sp>
    <xdr:clientData/>
  </xdr:twoCellAnchor>
  <xdr:twoCellAnchor>
    <xdr:from>
      <xdr:col>3</xdr:col>
      <xdr:colOff>428625</xdr:colOff>
      <xdr:row>0</xdr:row>
      <xdr:rowOff>47625</xdr:rowOff>
    </xdr:from>
    <xdr:to>
      <xdr:col>4</xdr:col>
      <xdr:colOff>523875</xdr:colOff>
      <xdr:row>1</xdr:row>
      <xdr:rowOff>180975</xdr:rowOff>
    </xdr:to>
    <xdr:sp macro="" textlink="">
      <xdr:nvSpPr>
        <xdr:cNvPr id="5" name="مخطط انسيابي: معالجة متعاقبة 4">
          <a:hlinkClick xmlns:r="http://schemas.openxmlformats.org/officeDocument/2006/relationships" r:id="rId4" tooltip="الدغريري"/>
        </xdr:cNvPr>
        <xdr:cNvSpPr/>
      </xdr:nvSpPr>
      <xdr:spPr>
        <a:xfrm>
          <a:off x="11235013725" y="47625"/>
          <a:ext cx="904875" cy="361950"/>
        </a:xfrm>
        <a:prstGeom prst="flowChartAlternateProcess">
          <a:avLst/>
        </a:prstGeom>
        <a:solidFill>
          <a:schemeClr val="accent2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1100" b="1"/>
            <a:t>ربيع2  </a:t>
          </a:r>
        </a:p>
      </xdr:txBody>
    </xdr:sp>
    <xdr:clientData/>
  </xdr:twoCellAnchor>
  <xdr:twoCellAnchor>
    <xdr:from>
      <xdr:col>4</xdr:col>
      <xdr:colOff>619125</xdr:colOff>
      <xdr:row>0</xdr:row>
      <xdr:rowOff>57151</xdr:rowOff>
    </xdr:from>
    <xdr:to>
      <xdr:col>4</xdr:col>
      <xdr:colOff>1524000</xdr:colOff>
      <xdr:row>1</xdr:row>
      <xdr:rowOff>190501</xdr:rowOff>
    </xdr:to>
    <xdr:sp macro="" textlink="">
      <xdr:nvSpPr>
        <xdr:cNvPr id="6" name="مخطط انسيابي: معالجة متعاقبة 5">
          <a:hlinkClick xmlns:r="http://schemas.openxmlformats.org/officeDocument/2006/relationships" r:id="rId5" tooltip="الدغريري"/>
        </xdr:cNvPr>
        <xdr:cNvSpPr/>
      </xdr:nvSpPr>
      <xdr:spPr>
        <a:xfrm>
          <a:off x="11234013600" y="57151"/>
          <a:ext cx="904875" cy="361950"/>
        </a:xfrm>
        <a:prstGeom prst="flowChartAlternateProcess">
          <a:avLst/>
        </a:prstGeom>
        <a:solidFill>
          <a:schemeClr val="accent2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1100" b="1"/>
            <a:t>جماد1 </a:t>
          </a:r>
        </a:p>
      </xdr:txBody>
    </xdr:sp>
    <xdr:clientData/>
  </xdr:twoCellAnchor>
  <xdr:twoCellAnchor>
    <xdr:from>
      <xdr:col>4</xdr:col>
      <xdr:colOff>1600200</xdr:colOff>
      <xdr:row>0</xdr:row>
      <xdr:rowOff>76201</xdr:rowOff>
    </xdr:from>
    <xdr:to>
      <xdr:col>4</xdr:col>
      <xdr:colOff>2505075</xdr:colOff>
      <xdr:row>1</xdr:row>
      <xdr:rowOff>209551</xdr:rowOff>
    </xdr:to>
    <xdr:sp macro="" textlink="">
      <xdr:nvSpPr>
        <xdr:cNvPr id="7" name="مخطط انسيابي: معالجة متعاقبة 6">
          <a:hlinkClick xmlns:r="http://schemas.openxmlformats.org/officeDocument/2006/relationships" r:id="rId6" tooltip="الدغريري"/>
        </xdr:cNvPr>
        <xdr:cNvSpPr/>
      </xdr:nvSpPr>
      <xdr:spPr>
        <a:xfrm>
          <a:off x="11233032525" y="76201"/>
          <a:ext cx="904875" cy="361950"/>
        </a:xfrm>
        <a:prstGeom prst="flowChartAlternateProcess">
          <a:avLst/>
        </a:prstGeom>
        <a:solidFill>
          <a:schemeClr val="accent2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1100" b="1"/>
            <a:t>جماد2 </a:t>
          </a:r>
        </a:p>
      </xdr:txBody>
    </xdr:sp>
    <xdr:clientData/>
  </xdr:twoCellAnchor>
  <xdr:twoCellAnchor>
    <xdr:from>
      <xdr:col>0</xdr:col>
      <xdr:colOff>0</xdr:colOff>
      <xdr:row>2</xdr:row>
      <xdr:rowOff>19051</xdr:rowOff>
    </xdr:from>
    <xdr:to>
      <xdr:col>2</xdr:col>
      <xdr:colOff>114300</xdr:colOff>
      <xdr:row>7</xdr:row>
      <xdr:rowOff>114301</xdr:rowOff>
    </xdr:to>
    <xdr:sp macro="" textlink="">
      <xdr:nvSpPr>
        <xdr:cNvPr id="8" name="مخطط انسيابي: معالجة متعاقبة 7">
          <a:hlinkClick xmlns:r="http://schemas.openxmlformats.org/officeDocument/2006/relationships" r:id="rId7" tooltip="الدغريري"/>
        </xdr:cNvPr>
        <xdr:cNvSpPr/>
      </xdr:nvSpPr>
      <xdr:spPr>
        <a:xfrm>
          <a:off x="11238042675" y="476251"/>
          <a:ext cx="904875" cy="361950"/>
        </a:xfrm>
        <a:prstGeom prst="flowChartAlternateProcess">
          <a:avLst/>
        </a:prstGeom>
        <a:solidFill>
          <a:schemeClr val="accent2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1100" b="1"/>
            <a:t>رجب </a:t>
          </a:r>
        </a:p>
      </xdr:txBody>
    </xdr:sp>
    <xdr:clientData/>
  </xdr:twoCellAnchor>
  <xdr:twoCellAnchor>
    <xdr:from>
      <xdr:col>2</xdr:col>
      <xdr:colOff>257175</xdr:colOff>
      <xdr:row>2</xdr:row>
      <xdr:rowOff>38101</xdr:rowOff>
    </xdr:from>
    <xdr:to>
      <xdr:col>2</xdr:col>
      <xdr:colOff>1162050</xdr:colOff>
      <xdr:row>7</xdr:row>
      <xdr:rowOff>133351</xdr:rowOff>
    </xdr:to>
    <xdr:sp macro="" textlink="">
      <xdr:nvSpPr>
        <xdr:cNvPr id="9" name="مخطط انسيابي: معالجة متعاقبة 8">
          <a:hlinkClick xmlns:r="http://schemas.openxmlformats.org/officeDocument/2006/relationships" r:id="rId8" tooltip="الدغريري"/>
        </xdr:cNvPr>
        <xdr:cNvSpPr/>
      </xdr:nvSpPr>
      <xdr:spPr>
        <a:xfrm>
          <a:off x="11236994925" y="495301"/>
          <a:ext cx="904875" cy="361950"/>
        </a:xfrm>
        <a:prstGeom prst="flowChartAlternateProcess">
          <a:avLst/>
        </a:prstGeom>
        <a:solidFill>
          <a:schemeClr val="accent2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1100" b="1"/>
            <a:t>شعبان </a:t>
          </a:r>
        </a:p>
      </xdr:txBody>
    </xdr:sp>
    <xdr:clientData/>
  </xdr:twoCellAnchor>
  <xdr:twoCellAnchor>
    <xdr:from>
      <xdr:col>2</xdr:col>
      <xdr:colOff>1219200</xdr:colOff>
      <xdr:row>2</xdr:row>
      <xdr:rowOff>38100</xdr:rowOff>
    </xdr:from>
    <xdr:to>
      <xdr:col>3</xdr:col>
      <xdr:colOff>314325</xdr:colOff>
      <xdr:row>7</xdr:row>
      <xdr:rowOff>123825</xdr:rowOff>
    </xdr:to>
    <xdr:sp macro="" textlink="">
      <xdr:nvSpPr>
        <xdr:cNvPr id="10" name="مخطط انسيابي: معالجة متعاقبة 9">
          <a:hlinkClick xmlns:r="http://schemas.openxmlformats.org/officeDocument/2006/relationships" r:id="rId9" tooltip="الدغريري"/>
        </xdr:cNvPr>
        <xdr:cNvSpPr/>
      </xdr:nvSpPr>
      <xdr:spPr>
        <a:xfrm>
          <a:off x="11236032900" y="495300"/>
          <a:ext cx="904875" cy="352425"/>
        </a:xfrm>
        <a:prstGeom prst="flowChartAlternateProcess">
          <a:avLst/>
        </a:prstGeom>
        <a:solidFill>
          <a:schemeClr val="accent2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ctr" rtl="1"/>
          <a:r>
            <a:rPr lang="ar-SA" sz="1100" b="1"/>
            <a:t>رمضان </a:t>
          </a:r>
        </a:p>
      </xdr:txBody>
    </xdr:sp>
    <xdr:clientData/>
  </xdr:twoCellAnchor>
  <xdr:twoCellAnchor>
    <xdr:from>
      <xdr:col>3</xdr:col>
      <xdr:colOff>409575</xdr:colOff>
      <xdr:row>2</xdr:row>
      <xdr:rowOff>28575</xdr:rowOff>
    </xdr:from>
    <xdr:to>
      <xdr:col>4</xdr:col>
      <xdr:colOff>504825</xdr:colOff>
      <xdr:row>7</xdr:row>
      <xdr:rowOff>114300</xdr:rowOff>
    </xdr:to>
    <xdr:sp macro="" textlink="">
      <xdr:nvSpPr>
        <xdr:cNvPr id="11" name="مخطط انسيابي: معالجة متعاقبة 10">
          <a:hlinkClick xmlns:r="http://schemas.openxmlformats.org/officeDocument/2006/relationships" r:id="rId10" tooltip="الدغريري"/>
        </xdr:cNvPr>
        <xdr:cNvSpPr/>
      </xdr:nvSpPr>
      <xdr:spPr>
        <a:xfrm>
          <a:off x="11235032775" y="485775"/>
          <a:ext cx="904875" cy="352425"/>
        </a:xfrm>
        <a:prstGeom prst="flowChartAlternateProcess">
          <a:avLst/>
        </a:prstGeom>
        <a:solidFill>
          <a:schemeClr val="accent2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ctr" rtl="1"/>
          <a:r>
            <a:rPr lang="ar-SA" sz="1100" b="1"/>
            <a:t>شوال </a:t>
          </a:r>
        </a:p>
      </xdr:txBody>
    </xdr:sp>
    <xdr:clientData/>
  </xdr:twoCellAnchor>
  <xdr:twoCellAnchor>
    <xdr:from>
      <xdr:col>4</xdr:col>
      <xdr:colOff>581025</xdr:colOff>
      <xdr:row>2</xdr:row>
      <xdr:rowOff>9525</xdr:rowOff>
    </xdr:from>
    <xdr:to>
      <xdr:col>4</xdr:col>
      <xdr:colOff>1485900</xdr:colOff>
      <xdr:row>7</xdr:row>
      <xdr:rowOff>95250</xdr:rowOff>
    </xdr:to>
    <xdr:sp macro="" textlink="">
      <xdr:nvSpPr>
        <xdr:cNvPr id="12" name="مخطط انسيابي: معالجة متعاقبة 11">
          <a:hlinkClick xmlns:r="http://schemas.openxmlformats.org/officeDocument/2006/relationships" r:id="rId11" tooltip="الدغريري"/>
        </xdr:cNvPr>
        <xdr:cNvSpPr/>
      </xdr:nvSpPr>
      <xdr:spPr>
        <a:xfrm>
          <a:off x="11234051700" y="466725"/>
          <a:ext cx="904875" cy="352425"/>
        </a:xfrm>
        <a:prstGeom prst="flowChartAlternateProcess">
          <a:avLst/>
        </a:prstGeom>
        <a:solidFill>
          <a:schemeClr val="accent2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ctr" rtl="1"/>
          <a:r>
            <a:rPr lang="ar-SA" sz="1100" b="1"/>
            <a:t>ذو القعدة</a:t>
          </a:r>
        </a:p>
      </xdr:txBody>
    </xdr:sp>
    <xdr:clientData/>
  </xdr:twoCellAnchor>
  <xdr:twoCellAnchor>
    <xdr:from>
      <xdr:col>4</xdr:col>
      <xdr:colOff>1619250</xdr:colOff>
      <xdr:row>2</xdr:row>
      <xdr:rowOff>28575</xdr:rowOff>
    </xdr:from>
    <xdr:to>
      <xdr:col>4</xdr:col>
      <xdr:colOff>2524125</xdr:colOff>
      <xdr:row>7</xdr:row>
      <xdr:rowOff>114300</xdr:rowOff>
    </xdr:to>
    <xdr:sp macro="" textlink="">
      <xdr:nvSpPr>
        <xdr:cNvPr id="13" name="مخطط انسيابي: معالجة متعاقبة 12">
          <a:hlinkClick xmlns:r="http://schemas.openxmlformats.org/officeDocument/2006/relationships" r:id="rId12" tooltip="الدغريري"/>
        </xdr:cNvPr>
        <xdr:cNvSpPr/>
      </xdr:nvSpPr>
      <xdr:spPr>
        <a:xfrm>
          <a:off x="11233013475" y="485775"/>
          <a:ext cx="904875" cy="352425"/>
        </a:xfrm>
        <a:prstGeom prst="flowChartAlternateProcess">
          <a:avLst/>
        </a:prstGeom>
        <a:solidFill>
          <a:schemeClr val="accent2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ctr" rtl="1"/>
          <a:r>
            <a:rPr lang="ar-SA" sz="1100" b="1"/>
            <a:t>ذو الحجة</a:t>
          </a:r>
        </a:p>
      </xdr:txBody>
    </xdr:sp>
    <xdr:clientData/>
  </xdr:twoCellAnchor>
  <xdr:twoCellAnchor>
    <xdr:from>
      <xdr:col>4</xdr:col>
      <xdr:colOff>2647950</xdr:colOff>
      <xdr:row>0</xdr:row>
      <xdr:rowOff>123825</xdr:rowOff>
    </xdr:from>
    <xdr:to>
      <xdr:col>6</xdr:col>
      <xdr:colOff>514350</xdr:colOff>
      <xdr:row>7</xdr:row>
      <xdr:rowOff>133350</xdr:rowOff>
    </xdr:to>
    <xdr:sp macro="" textlink="">
      <xdr:nvSpPr>
        <xdr:cNvPr id="14" name="مخطط انسيابي: معالجة متعاقبة 13">
          <a:hlinkClick xmlns:r="http://schemas.openxmlformats.org/officeDocument/2006/relationships" r:id="rId13" tooltip="الدغريري"/>
        </xdr:cNvPr>
        <xdr:cNvSpPr/>
      </xdr:nvSpPr>
      <xdr:spPr>
        <a:xfrm>
          <a:off x="11231679975" y="123825"/>
          <a:ext cx="1209675" cy="733425"/>
        </a:xfrm>
        <a:prstGeom prst="flowChartAlternateProcess">
          <a:avLst/>
        </a:prstGeom>
        <a:solidFill>
          <a:schemeClr val="accent2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1100" b="1"/>
            <a:t>تقويم العودة 1447</a:t>
          </a:r>
        </a:p>
      </xdr:txBody>
    </xdr:sp>
    <xdr:clientData/>
  </xdr:twoCellAnchor>
  <xdr:twoCellAnchor>
    <xdr:from>
      <xdr:col>7</xdr:col>
      <xdr:colOff>0</xdr:colOff>
      <xdr:row>53</xdr:row>
      <xdr:rowOff>0</xdr:rowOff>
    </xdr:from>
    <xdr:to>
      <xdr:col>7</xdr:col>
      <xdr:colOff>533400</xdr:colOff>
      <xdr:row>56</xdr:row>
      <xdr:rowOff>85725</xdr:rowOff>
    </xdr:to>
    <xdr:sp macro="" textlink="">
      <xdr:nvSpPr>
        <xdr:cNvPr id="17" name="سهم لأعلى 16">
          <a:hlinkClick xmlns:r="http://schemas.openxmlformats.org/officeDocument/2006/relationships" r:id="rId14" tooltip="الدغريري"/>
        </xdr:cNvPr>
        <xdr:cNvSpPr/>
      </xdr:nvSpPr>
      <xdr:spPr>
        <a:xfrm>
          <a:off x="11230975125" y="11363325"/>
          <a:ext cx="533400" cy="771525"/>
        </a:xfrm>
        <a:prstGeom prst="upArrow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0</xdr:colOff>
      <xdr:row>96</xdr:row>
      <xdr:rowOff>0</xdr:rowOff>
    </xdr:from>
    <xdr:to>
      <xdr:col>7</xdr:col>
      <xdr:colOff>533400</xdr:colOff>
      <xdr:row>99</xdr:row>
      <xdr:rowOff>85725</xdr:rowOff>
    </xdr:to>
    <xdr:sp macro="" textlink="">
      <xdr:nvSpPr>
        <xdr:cNvPr id="18" name="سهم لأعلى 17">
          <a:hlinkClick xmlns:r="http://schemas.openxmlformats.org/officeDocument/2006/relationships" r:id="rId14" tooltip="الدغريري"/>
        </xdr:cNvPr>
        <xdr:cNvSpPr/>
      </xdr:nvSpPr>
      <xdr:spPr>
        <a:xfrm>
          <a:off x="11230975125" y="20955000"/>
          <a:ext cx="533400" cy="771525"/>
        </a:xfrm>
        <a:prstGeom prst="upArrow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0</xdr:colOff>
      <xdr:row>139</xdr:row>
      <xdr:rowOff>0</xdr:rowOff>
    </xdr:from>
    <xdr:to>
      <xdr:col>7</xdr:col>
      <xdr:colOff>533400</xdr:colOff>
      <xdr:row>142</xdr:row>
      <xdr:rowOff>85725</xdr:rowOff>
    </xdr:to>
    <xdr:sp macro="" textlink="">
      <xdr:nvSpPr>
        <xdr:cNvPr id="19" name="سهم لأعلى 18">
          <a:hlinkClick xmlns:r="http://schemas.openxmlformats.org/officeDocument/2006/relationships" r:id="rId14" tooltip="الدغريري"/>
        </xdr:cNvPr>
        <xdr:cNvSpPr/>
      </xdr:nvSpPr>
      <xdr:spPr>
        <a:xfrm>
          <a:off x="11230975125" y="30813375"/>
          <a:ext cx="533400" cy="771525"/>
        </a:xfrm>
        <a:prstGeom prst="upArrow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0</xdr:colOff>
      <xdr:row>180</xdr:row>
      <xdr:rowOff>0</xdr:rowOff>
    </xdr:from>
    <xdr:to>
      <xdr:col>7</xdr:col>
      <xdr:colOff>533400</xdr:colOff>
      <xdr:row>183</xdr:row>
      <xdr:rowOff>76200</xdr:rowOff>
    </xdr:to>
    <xdr:sp macro="" textlink="">
      <xdr:nvSpPr>
        <xdr:cNvPr id="20" name="سهم لأعلى 19">
          <a:hlinkClick xmlns:r="http://schemas.openxmlformats.org/officeDocument/2006/relationships" r:id="rId14" tooltip="الدغريري"/>
        </xdr:cNvPr>
        <xdr:cNvSpPr/>
      </xdr:nvSpPr>
      <xdr:spPr>
        <a:xfrm>
          <a:off x="11230975125" y="40033575"/>
          <a:ext cx="533400" cy="771525"/>
        </a:xfrm>
        <a:prstGeom prst="upArrow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0</xdr:colOff>
      <xdr:row>223</xdr:row>
      <xdr:rowOff>0</xdr:rowOff>
    </xdr:from>
    <xdr:to>
      <xdr:col>7</xdr:col>
      <xdr:colOff>533400</xdr:colOff>
      <xdr:row>226</xdr:row>
      <xdr:rowOff>76200</xdr:rowOff>
    </xdr:to>
    <xdr:sp macro="" textlink="">
      <xdr:nvSpPr>
        <xdr:cNvPr id="21" name="سهم لأعلى 20">
          <a:hlinkClick xmlns:r="http://schemas.openxmlformats.org/officeDocument/2006/relationships" r:id="rId14" tooltip="الدغريري"/>
        </xdr:cNvPr>
        <xdr:cNvSpPr/>
      </xdr:nvSpPr>
      <xdr:spPr>
        <a:xfrm>
          <a:off x="11230975125" y="49730025"/>
          <a:ext cx="533400" cy="771525"/>
        </a:xfrm>
        <a:prstGeom prst="upArrow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0</xdr:colOff>
      <xdr:row>268</xdr:row>
      <xdr:rowOff>0</xdr:rowOff>
    </xdr:from>
    <xdr:to>
      <xdr:col>7</xdr:col>
      <xdr:colOff>533400</xdr:colOff>
      <xdr:row>271</xdr:row>
      <xdr:rowOff>85725</xdr:rowOff>
    </xdr:to>
    <xdr:sp macro="" textlink="">
      <xdr:nvSpPr>
        <xdr:cNvPr id="22" name="سهم لأعلى 21">
          <a:hlinkClick xmlns:r="http://schemas.openxmlformats.org/officeDocument/2006/relationships" r:id="rId14" tooltip="الدغريري"/>
        </xdr:cNvPr>
        <xdr:cNvSpPr/>
      </xdr:nvSpPr>
      <xdr:spPr>
        <a:xfrm>
          <a:off x="11230975125" y="59836050"/>
          <a:ext cx="533400" cy="771525"/>
        </a:xfrm>
        <a:prstGeom prst="upArrow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0</xdr:colOff>
      <xdr:row>311</xdr:row>
      <xdr:rowOff>0</xdr:rowOff>
    </xdr:from>
    <xdr:to>
      <xdr:col>7</xdr:col>
      <xdr:colOff>533400</xdr:colOff>
      <xdr:row>314</xdr:row>
      <xdr:rowOff>85725</xdr:rowOff>
    </xdr:to>
    <xdr:sp macro="" textlink="">
      <xdr:nvSpPr>
        <xdr:cNvPr id="23" name="سهم لأعلى 22">
          <a:hlinkClick xmlns:r="http://schemas.openxmlformats.org/officeDocument/2006/relationships" r:id="rId14" tooltip="الدغريري"/>
        </xdr:cNvPr>
        <xdr:cNvSpPr/>
      </xdr:nvSpPr>
      <xdr:spPr>
        <a:xfrm>
          <a:off x="11230975125" y="69694425"/>
          <a:ext cx="533400" cy="771525"/>
        </a:xfrm>
        <a:prstGeom prst="upArrow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0</xdr:colOff>
      <xdr:row>354</xdr:row>
      <xdr:rowOff>0</xdr:rowOff>
    </xdr:from>
    <xdr:to>
      <xdr:col>7</xdr:col>
      <xdr:colOff>533400</xdr:colOff>
      <xdr:row>357</xdr:row>
      <xdr:rowOff>85725</xdr:rowOff>
    </xdr:to>
    <xdr:sp macro="" textlink="">
      <xdr:nvSpPr>
        <xdr:cNvPr id="24" name="سهم لأعلى 23">
          <a:hlinkClick xmlns:r="http://schemas.openxmlformats.org/officeDocument/2006/relationships" r:id="rId14" tooltip="الدغريري"/>
        </xdr:cNvPr>
        <xdr:cNvSpPr/>
      </xdr:nvSpPr>
      <xdr:spPr>
        <a:xfrm>
          <a:off x="11230975125" y="79552800"/>
          <a:ext cx="533400" cy="771525"/>
        </a:xfrm>
        <a:prstGeom prst="upArrow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0</xdr:colOff>
      <xdr:row>396</xdr:row>
      <xdr:rowOff>0</xdr:rowOff>
    </xdr:from>
    <xdr:to>
      <xdr:col>7</xdr:col>
      <xdr:colOff>533400</xdr:colOff>
      <xdr:row>399</xdr:row>
      <xdr:rowOff>85725</xdr:rowOff>
    </xdr:to>
    <xdr:sp macro="" textlink="">
      <xdr:nvSpPr>
        <xdr:cNvPr id="25" name="سهم لأعلى 24">
          <a:hlinkClick xmlns:r="http://schemas.openxmlformats.org/officeDocument/2006/relationships" r:id="rId14" tooltip="الدغريري"/>
        </xdr:cNvPr>
        <xdr:cNvSpPr/>
      </xdr:nvSpPr>
      <xdr:spPr>
        <a:xfrm>
          <a:off x="11230975125" y="89182575"/>
          <a:ext cx="533400" cy="771525"/>
        </a:xfrm>
        <a:prstGeom prst="upArrow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0</xdr:colOff>
      <xdr:row>439</xdr:row>
      <xdr:rowOff>0</xdr:rowOff>
    </xdr:from>
    <xdr:to>
      <xdr:col>7</xdr:col>
      <xdr:colOff>533400</xdr:colOff>
      <xdr:row>442</xdr:row>
      <xdr:rowOff>76200</xdr:rowOff>
    </xdr:to>
    <xdr:sp macro="" textlink="">
      <xdr:nvSpPr>
        <xdr:cNvPr id="26" name="سهم لأعلى 25">
          <a:hlinkClick xmlns:r="http://schemas.openxmlformats.org/officeDocument/2006/relationships" r:id="rId14" tooltip="الدغريري"/>
        </xdr:cNvPr>
        <xdr:cNvSpPr/>
      </xdr:nvSpPr>
      <xdr:spPr>
        <a:xfrm>
          <a:off x="11230975125" y="99031425"/>
          <a:ext cx="533400" cy="771525"/>
        </a:xfrm>
        <a:prstGeom prst="upArrow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0</xdr:colOff>
      <xdr:row>482</xdr:row>
      <xdr:rowOff>0</xdr:rowOff>
    </xdr:from>
    <xdr:to>
      <xdr:col>7</xdr:col>
      <xdr:colOff>533400</xdr:colOff>
      <xdr:row>485</xdr:row>
      <xdr:rowOff>76200</xdr:rowOff>
    </xdr:to>
    <xdr:sp macro="" textlink="">
      <xdr:nvSpPr>
        <xdr:cNvPr id="27" name="سهم لأعلى 26">
          <a:hlinkClick xmlns:r="http://schemas.openxmlformats.org/officeDocument/2006/relationships" r:id="rId14" tooltip="الدغريري"/>
        </xdr:cNvPr>
        <xdr:cNvSpPr/>
      </xdr:nvSpPr>
      <xdr:spPr>
        <a:xfrm>
          <a:off x="11230975125" y="108889800"/>
          <a:ext cx="533400" cy="771525"/>
        </a:xfrm>
        <a:prstGeom prst="upArrow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0</xdr:colOff>
      <xdr:row>526</xdr:row>
      <xdr:rowOff>0</xdr:rowOff>
    </xdr:from>
    <xdr:to>
      <xdr:col>7</xdr:col>
      <xdr:colOff>533400</xdr:colOff>
      <xdr:row>529</xdr:row>
      <xdr:rowOff>85725</xdr:rowOff>
    </xdr:to>
    <xdr:sp macro="" textlink="">
      <xdr:nvSpPr>
        <xdr:cNvPr id="28" name="سهم لأعلى 27">
          <a:hlinkClick xmlns:r="http://schemas.openxmlformats.org/officeDocument/2006/relationships" r:id="rId14" tooltip="الدغريري"/>
        </xdr:cNvPr>
        <xdr:cNvSpPr/>
      </xdr:nvSpPr>
      <xdr:spPr>
        <a:xfrm>
          <a:off x="11230975125" y="118957725"/>
          <a:ext cx="533400" cy="771525"/>
        </a:xfrm>
        <a:prstGeom prst="upArrow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6</xdr:col>
      <xdr:colOff>361950</xdr:colOff>
      <xdr:row>8</xdr:row>
      <xdr:rowOff>85725</xdr:rowOff>
    </xdr:from>
    <xdr:to>
      <xdr:col>8</xdr:col>
      <xdr:colOff>542925</xdr:colOff>
      <xdr:row>11</xdr:row>
      <xdr:rowOff>152400</xdr:rowOff>
    </xdr:to>
    <xdr:sp macro="" textlink="">
      <xdr:nvSpPr>
        <xdr:cNvPr id="29" name="مخطط انسيابي: معالجة متعاقبة 28">
          <a:hlinkClick xmlns:r="http://schemas.openxmlformats.org/officeDocument/2006/relationships" r:id="rId15" tooltip="الدغريري"/>
        </xdr:cNvPr>
        <xdr:cNvSpPr/>
      </xdr:nvSpPr>
      <xdr:spPr>
        <a:xfrm>
          <a:off x="11230117875" y="1047750"/>
          <a:ext cx="1714500" cy="781050"/>
        </a:xfrm>
        <a:prstGeom prst="flowChartAlternateProcess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200" b="1">
              <a:solidFill>
                <a:sysClr val="windowText" lastClr="000000"/>
              </a:solidFill>
            </a:rPr>
            <a:t>البداية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0</xdr:row>
      <xdr:rowOff>0</xdr:rowOff>
    </xdr:from>
    <xdr:ext cx="304800" cy="304800"/>
    <xdr:sp macro="" textlink="">
      <xdr:nvSpPr>
        <xdr:cNvPr id="11" name="AutoShape 1" descr="blob:https://web.whatsapp.com/53039a37-631a-4749-9553-db00bf347707"/>
        <xdr:cNvSpPr>
          <a:spLocks noChangeAspect="1" noChangeArrowheads="1"/>
        </xdr:cNvSpPr>
      </xdr:nvSpPr>
      <xdr:spPr bwMode="auto">
        <a:xfrm>
          <a:off x="11228298600" y="4886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0</xdr:row>
      <xdr:rowOff>0</xdr:rowOff>
    </xdr:from>
    <xdr:ext cx="304800" cy="304800"/>
    <xdr:sp macro="" textlink="">
      <xdr:nvSpPr>
        <xdr:cNvPr id="12" name="AutoShape 2" descr="blob:https://web.whatsapp.com/53039a37-631a-4749-9553-db00bf347707"/>
        <xdr:cNvSpPr>
          <a:spLocks noChangeAspect="1" noChangeArrowheads="1"/>
        </xdr:cNvSpPr>
      </xdr:nvSpPr>
      <xdr:spPr bwMode="auto">
        <a:xfrm>
          <a:off x="11228298600" y="4886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</xdr:col>
      <xdr:colOff>1</xdr:colOff>
      <xdr:row>11</xdr:row>
      <xdr:rowOff>28575</xdr:rowOff>
    </xdr:from>
    <xdr:to>
      <xdr:col>6</xdr:col>
      <xdr:colOff>752475</xdr:colOff>
      <xdr:row>12</xdr:row>
      <xdr:rowOff>419099</xdr:rowOff>
    </xdr:to>
    <xdr:sp macro="" textlink="">
      <xdr:nvSpPr>
        <xdr:cNvPr id="14" name="مستطيل ذو زوايا قطرية مستديرة 13"/>
        <xdr:cNvSpPr/>
      </xdr:nvSpPr>
      <xdr:spPr>
        <a:xfrm>
          <a:off x="11232127650" y="581025"/>
          <a:ext cx="3076574" cy="581024"/>
        </a:xfrm>
        <a:prstGeom prst="round2DiagRect">
          <a:avLst/>
        </a:prstGeom>
        <a:solidFill>
          <a:schemeClr val="accent1">
            <a:lumMod val="60000"/>
            <a:lumOff val="40000"/>
          </a:schemeClr>
        </a:solidFill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ctr" rtl="1"/>
          <a:r>
            <a:rPr lang="ar-SA" sz="2200" b="1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إجازات العام الدراسي 1446</a:t>
          </a:r>
        </a:p>
      </xdr:txBody>
    </xdr:sp>
    <xdr:clientData/>
  </xdr:twoCellAnchor>
  <xdr:oneCellAnchor>
    <xdr:from>
      <xdr:col>10</xdr:col>
      <xdr:colOff>552449</xdr:colOff>
      <xdr:row>10</xdr:row>
      <xdr:rowOff>152399</xdr:rowOff>
    </xdr:from>
    <xdr:ext cx="704850" cy="733426"/>
    <xdr:pic>
      <xdr:nvPicPr>
        <xdr:cNvPr id="15" name="صورة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4212376" y="333374"/>
          <a:ext cx="704850" cy="73342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oneCellAnchor>
  <xdr:twoCellAnchor>
    <xdr:from>
      <xdr:col>23</xdr:col>
      <xdr:colOff>228600</xdr:colOff>
      <xdr:row>10</xdr:row>
      <xdr:rowOff>114300</xdr:rowOff>
    </xdr:from>
    <xdr:to>
      <xdr:col>24</xdr:col>
      <xdr:colOff>533400</xdr:colOff>
      <xdr:row>12</xdr:row>
      <xdr:rowOff>95250</xdr:rowOff>
    </xdr:to>
    <xdr:sp macro="" textlink="">
      <xdr:nvSpPr>
        <xdr:cNvPr id="17" name="مخطط انسيابي: معالجة متعاقبة 16">
          <a:hlinkClick xmlns:r="http://schemas.openxmlformats.org/officeDocument/2006/relationships" r:id="rId2" tooltip="الدغريري"/>
        </xdr:cNvPr>
        <xdr:cNvSpPr/>
      </xdr:nvSpPr>
      <xdr:spPr>
        <a:xfrm>
          <a:off x="11219154600" y="1457325"/>
          <a:ext cx="990600" cy="361950"/>
        </a:xfrm>
        <a:prstGeom prst="flowChartAlternateProcess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200" b="1">
              <a:solidFill>
                <a:sysClr val="windowText" lastClr="000000"/>
              </a:solidFill>
            </a:rPr>
            <a:t>البداية</a:t>
          </a:r>
        </a:p>
      </xdr:txBody>
    </xdr:sp>
    <xdr:clientData/>
  </xdr:twoCellAnchor>
  <xdr:twoCellAnchor editAs="oneCell">
    <xdr:from>
      <xdr:col>0</xdr:col>
      <xdr:colOff>38100</xdr:colOff>
      <xdr:row>31</xdr:row>
      <xdr:rowOff>171450</xdr:rowOff>
    </xdr:from>
    <xdr:to>
      <xdr:col>7</xdr:col>
      <xdr:colOff>1000125</xdr:colOff>
      <xdr:row>32</xdr:row>
      <xdr:rowOff>428624</xdr:rowOff>
    </xdr:to>
    <xdr:pic>
      <xdr:nvPicPr>
        <xdr:cNvPr id="18" name="صورة 1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8574825" y="4105275"/>
          <a:ext cx="4524375" cy="457199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oneCellAnchor>
    <xdr:from>
      <xdr:col>11</xdr:col>
      <xdr:colOff>0</xdr:colOff>
      <xdr:row>32</xdr:row>
      <xdr:rowOff>0</xdr:rowOff>
    </xdr:from>
    <xdr:ext cx="568325" cy="419100"/>
    <xdr:pic>
      <xdr:nvPicPr>
        <xdr:cNvPr id="19" name="صورة 18"/>
        <xdr:cNvPicPr>
          <a:picLocks noChangeAspect="1"/>
        </xdr:cNvPicPr>
      </xdr:nvPicPr>
      <xdr:blipFill>
        <a:blip xmlns:r="http://schemas.openxmlformats.org/officeDocument/2006/relationships" r:embed="rId4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Marker/>
                  </a14:imgEffect>
                  <a14:imgEffect>
                    <a14:colorTemperature colorTemp="11041"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1224282225" y="4133850"/>
          <a:ext cx="568325" cy="419100"/>
        </a:xfrm>
        <a:prstGeom prst="rect">
          <a:avLst/>
        </a:prstGeom>
      </xdr:spPr>
    </xdr:pic>
    <xdr:clientData/>
  </xdr:oneCellAnchor>
  <xdr:twoCellAnchor>
    <xdr:from>
      <xdr:col>17</xdr:col>
      <xdr:colOff>238125</xdr:colOff>
      <xdr:row>10</xdr:row>
      <xdr:rowOff>9525</xdr:rowOff>
    </xdr:from>
    <xdr:to>
      <xdr:col>18</xdr:col>
      <xdr:colOff>495300</xdr:colOff>
      <xdr:row>11</xdr:row>
      <xdr:rowOff>180975</xdr:rowOff>
    </xdr:to>
    <xdr:sp macro="" textlink="">
      <xdr:nvSpPr>
        <xdr:cNvPr id="20" name="مخطط انسيابي: معالجة متعاقبة 19">
          <a:hlinkClick xmlns:r="http://schemas.openxmlformats.org/officeDocument/2006/relationships" r:id="rId2" tooltip="الدغريري"/>
        </xdr:cNvPr>
        <xdr:cNvSpPr/>
      </xdr:nvSpPr>
      <xdr:spPr>
        <a:xfrm>
          <a:off x="11223040800" y="371475"/>
          <a:ext cx="876300" cy="361950"/>
        </a:xfrm>
        <a:prstGeom prst="flowChartAlternateProcess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200" b="1">
              <a:solidFill>
                <a:sysClr val="windowText" lastClr="000000"/>
              </a:solidFill>
            </a:rPr>
            <a:t>البداية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1562100</xdr:colOff>
      <xdr:row>4</xdr:row>
      <xdr:rowOff>98425</xdr:rowOff>
    </xdr:from>
    <xdr:to>
      <xdr:col>23</xdr:col>
      <xdr:colOff>2085975</xdr:colOff>
      <xdr:row>5</xdr:row>
      <xdr:rowOff>381000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19916600" y="574675"/>
          <a:ext cx="523875" cy="473075"/>
        </a:xfrm>
        <a:prstGeom prst="rect">
          <a:avLst/>
        </a:prstGeom>
      </xdr:spPr>
    </xdr:pic>
    <xdr:clientData/>
  </xdr:twoCellAnchor>
  <xdr:twoCellAnchor editAs="oneCell">
    <xdr:from>
      <xdr:col>23</xdr:col>
      <xdr:colOff>1682750</xdr:colOff>
      <xdr:row>20</xdr:row>
      <xdr:rowOff>47625</xdr:rowOff>
    </xdr:from>
    <xdr:to>
      <xdr:col>23</xdr:col>
      <xdr:colOff>2197100</xdr:colOff>
      <xdr:row>21</xdr:row>
      <xdr:rowOff>330200</xdr:rowOff>
    </xdr:to>
    <xdr:pic>
      <xdr:nvPicPr>
        <xdr:cNvPr id="3" name="صورة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19805475" y="4095750"/>
          <a:ext cx="514350" cy="473075"/>
        </a:xfrm>
        <a:prstGeom prst="rect">
          <a:avLst/>
        </a:prstGeom>
      </xdr:spPr>
    </xdr:pic>
    <xdr:clientData/>
  </xdr:twoCellAnchor>
  <xdr:twoCellAnchor editAs="oneCell">
    <xdr:from>
      <xdr:col>23</xdr:col>
      <xdr:colOff>1473200</xdr:colOff>
      <xdr:row>12</xdr:row>
      <xdr:rowOff>16668</xdr:rowOff>
    </xdr:from>
    <xdr:to>
      <xdr:col>23</xdr:col>
      <xdr:colOff>2303463</xdr:colOff>
      <xdr:row>13</xdr:row>
      <xdr:rowOff>420368</xdr:rowOff>
    </xdr:to>
    <xdr:pic>
      <xdr:nvPicPr>
        <xdr:cNvPr id="4" name="صورة 3"/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11041"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1219699112" y="2274093"/>
          <a:ext cx="830263" cy="594200"/>
        </a:xfrm>
        <a:prstGeom prst="ellipse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25</xdr:col>
      <xdr:colOff>209550</xdr:colOff>
      <xdr:row>1</xdr:row>
      <xdr:rowOff>19050</xdr:rowOff>
    </xdr:from>
    <xdr:to>
      <xdr:col>26</xdr:col>
      <xdr:colOff>400050</xdr:colOff>
      <xdr:row>3</xdr:row>
      <xdr:rowOff>9525</xdr:rowOff>
    </xdr:to>
    <xdr:sp macro="" textlink="">
      <xdr:nvSpPr>
        <xdr:cNvPr id="7" name="مخطط انسيابي: معالجة متعاقبة 6">
          <a:hlinkClick xmlns:r="http://schemas.openxmlformats.org/officeDocument/2006/relationships" r:id="rId4" tooltip="الدغريري"/>
        </xdr:cNvPr>
        <xdr:cNvSpPr/>
      </xdr:nvSpPr>
      <xdr:spPr>
        <a:xfrm>
          <a:off x="11217916350" y="104775"/>
          <a:ext cx="876300" cy="361950"/>
        </a:xfrm>
        <a:prstGeom prst="flowChartAlternateProcess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200" b="1">
              <a:solidFill>
                <a:sysClr val="windowText" lastClr="000000"/>
              </a:solidFill>
            </a:rPr>
            <a:t>البداية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3</xdr:col>
      <xdr:colOff>95250</xdr:colOff>
      <xdr:row>1</xdr:row>
      <xdr:rowOff>442314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6804425" y="161925"/>
          <a:ext cx="466725" cy="47088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5</xdr:col>
      <xdr:colOff>1952625</xdr:colOff>
      <xdr:row>3</xdr:row>
      <xdr:rowOff>571500</xdr:rowOff>
    </xdr:to>
    <xdr:pic>
      <xdr:nvPicPr>
        <xdr:cNvPr id="3" name="صورة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1479950" y="857250"/>
          <a:ext cx="5791200" cy="571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oneCellAnchor>
    <xdr:from>
      <xdr:col>0</xdr:col>
      <xdr:colOff>0</xdr:colOff>
      <xdr:row>46</xdr:row>
      <xdr:rowOff>161925</xdr:rowOff>
    </xdr:from>
    <xdr:ext cx="466725" cy="470889"/>
    <xdr:pic>
      <xdr:nvPicPr>
        <xdr:cNvPr id="4" name="صورة 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6804425" y="9715500"/>
          <a:ext cx="466725" cy="47088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49</xdr:row>
      <xdr:rowOff>0</xdr:rowOff>
    </xdr:from>
    <xdr:ext cx="5791200" cy="571500"/>
    <xdr:pic>
      <xdr:nvPicPr>
        <xdr:cNvPr id="5" name="صورة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1479950" y="10410825"/>
          <a:ext cx="5791200" cy="571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0</xdr:col>
      <xdr:colOff>0</xdr:colOff>
      <xdr:row>93</xdr:row>
      <xdr:rowOff>161925</xdr:rowOff>
    </xdr:from>
    <xdr:ext cx="466725" cy="470889"/>
    <xdr:pic>
      <xdr:nvPicPr>
        <xdr:cNvPr id="6" name="صورة 5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6804425" y="19345275"/>
          <a:ext cx="466725" cy="47088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96</xdr:row>
      <xdr:rowOff>0</xdr:rowOff>
    </xdr:from>
    <xdr:ext cx="5791200" cy="571500"/>
    <xdr:pic>
      <xdr:nvPicPr>
        <xdr:cNvPr id="7" name="صورة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1479950" y="20040600"/>
          <a:ext cx="5791200" cy="571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twoCellAnchor>
    <xdr:from>
      <xdr:col>7</xdr:col>
      <xdr:colOff>114300</xdr:colOff>
      <xdr:row>0</xdr:row>
      <xdr:rowOff>171450</xdr:rowOff>
    </xdr:from>
    <xdr:to>
      <xdr:col>8</xdr:col>
      <xdr:colOff>304800</xdr:colOff>
      <xdr:row>1</xdr:row>
      <xdr:rowOff>342900</xdr:rowOff>
    </xdr:to>
    <xdr:sp macro="" textlink="">
      <xdr:nvSpPr>
        <xdr:cNvPr id="8" name="مخطط انسيابي: معالجة متعاقبة 7">
          <a:hlinkClick xmlns:r="http://schemas.openxmlformats.org/officeDocument/2006/relationships" r:id="rId3" tooltip="الدغريري"/>
        </xdr:cNvPr>
        <xdr:cNvSpPr/>
      </xdr:nvSpPr>
      <xdr:spPr>
        <a:xfrm>
          <a:off x="11230356000" y="171450"/>
          <a:ext cx="876300" cy="361950"/>
        </a:xfrm>
        <a:prstGeom prst="flowChartAlternateProcess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200" b="1">
              <a:solidFill>
                <a:sysClr val="windowText" lastClr="000000"/>
              </a:solidFill>
            </a:rPr>
            <a:t>البداية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50800</xdr:rowOff>
    </xdr:from>
    <xdr:to>
      <xdr:col>4</xdr:col>
      <xdr:colOff>746125</xdr:colOff>
      <xdr:row>6</xdr:row>
      <xdr:rowOff>120650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3237650" y="241300"/>
          <a:ext cx="1174750" cy="546100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17</xdr:row>
      <xdr:rowOff>57150</xdr:rowOff>
    </xdr:from>
    <xdr:to>
      <xdr:col>13</xdr:col>
      <xdr:colOff>438149</xdr:colOff>
      <xdr:row>17</xdr:row>
      <xdr:rowOff>314325</xdr:rowOff>
    </xdr:to>
    <xdr:pic>
      <xdr:nvPicPr>
        <xdr:cNvPr id="3" name="صورة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19535601" y="2085975"/>
          <a:ext cx="4838699" cy="257175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17</xdr:col>
      <xdr:colOff>57150</xdr:colOff>
      <xdr:row>17</xdr:row>
      <xdr:rowOff>57150</xdr:rowOff>
    </xdr:from>
    <xdr:to>
      <xdr:col>27</xdr:col>
      <xdr:colOff>415925</xdr:colOff>
      <xdr:row>17</xdr:row>
      <xdr:rowOff>314325</xdr:rowOff>
    </xdr:to>
    <xdr:pic>
      <xdr:nvPicPr>
        <xdr:cNvPr id="4" name="صورة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13890450" y="2085975"/>
          <a:ext cx="4768850" cy="257175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31</xdr:col>
      <xdr:colOff>38100</xdr:colOff>
      <xdr:row>17</xdr:row>
      <xdr:rowOff>57150</xdr:rowOff>
    </xdr:from>
    <xdr:to>
      <xdr:col>41</xdr:col>
      <xdr:colOff>444500</xdr:colOff>
      <xdr:row>17</xdr:row>
      <xdr:rowOff>314325</xdr:rowOff>
    </xdr:to>
    <xdr:pic>
      <xdr:nvPicPr>
        <xdr:cNvPr id="5" name="صورة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8137350" y="2085975"/>
          <a:ext cx="4778375" cy="257175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16</xdr:col>
      <xdr:colOff>0</xdr:colOff>
      <xdr:row>3</xdr:row>
      <xdr:rowOff>0</xdr:rowOff>
    </xdr:from>
    <xdr:to>
      <xdr:col>18</xdr:col>
      <xdr:colOff>742950</xdr:colOff>
      <xdr:row>6</xdr:row>
      <xdr:rowOff>50800</xdr:rowOff>
    </xdr:to>
    <xdr:pic>
      <xdr:nvPicPr>
        <xdr:cNvPr id="6" name="صورة 5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17544875" y="276225"/>
          <a:ext cx="1171575" cy="441325"/>
        </a:xfrm>
        <a:prstGeom prst="rect">
          <a:avLst/>
        </a:prstGeom>
      </xdr:spPr>
    </xdr:pic>
    <xdr:clientData/>
  </xdr:twoCellAnchor>
  <xdr:twoCellAnchor editAs="oneCell">
    <xdr:from>
      <xdr:col>30</xdr:col>
      <xdr:colOff>0</xdr:colOff>
      <xdr:row>3</xdr:row>
      <xdr:rowOff>0</xdr:rowOff>
    </xdr:from>
    <xdr:to>
      <xdr:col>32</xdr:col>
      <xdr:colOff>742950</xdr:colOff>
      <xdr:row>5</xdr:row>
      <xdr:rowOff>0</xdr:rowOff>
    </xdr:to>
    <xdr:pic>
      <xdr:nvPicPr>
        <xdr:cNvPr id="7" name="صورة 6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11782250" y="276225"/>
          <a:ext cx="1171575" cy="403225"/>
        </a:xfrm>
        <a:prstGeom prst="rect">
          <a:avLst/>
        </a:prstGeom>
      </xdr:spPr>
    </xdr:pic>
    <xdr:clientData/>
  </xdr:twoCellAnchor>
  <xdr:twoCellAnchor>
    <xdr:from>
      <xdr:col>3</xdr:col>
      <xdr:colOff>85725</xdr:colOff>
      <xdr:row>0</xdr:row>
      <xdr:rowOff>133350</xdr:rowOff>
    </xdr:from>
    <xdr:to>
      <xdr:col>4</xdr:col>
      <xdr:colOff>533400</xdr:colOff>
      <xdr:row>0</xdr:row>
      <xdr:rowOff>542925</xdr:rowOff>
    </xdr:to>
    <xdr:sp macro="" textlink="">
      <xdr:nvSpPr>
        <xdr:cNvPr id="8" name="مخطط انسيابي: معالجة متعاقبة 7">
          <a:hlinkClick xmlns:r="http://schemas.openxmlformats.org/officeDocument/2006/relationships" r:id="rId3" tooltip="الدغريري"/>
        </xdr:cNvPr>
        <xdr:cNvSpPr/>
      </xdr:nvSpPr>
      <xdr:spPr>
        <a:xfrm>
          <a:off x="11222764575" y="133350"/>
          <a:ext cx="876300" cy="409575"/>
        </a:xfrm>
        <a:prstGeom prst="flowChartAlternateProcess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200" b="1">
              <a:solidFill>
                <a:sysClr val="windowText" lastClr="000000"/>
              </a:solidFill>
            </a:rPr>
            <a:t>البداية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200025</xdr:colOff>
      <xdr:row>9</xdr:row>
      <xdr:rowOff>76200</xdr:rowOff>
    </xdr:from>
    <xdr:to>
      <xdr:col>15</xdr:col>
      <xdr:colOff>38101</xdr:colOff>
      <xdr:row>11</xdr:row>
      <xdr:rowOff>38100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11041"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1209467674" y="2314575"/>
          <a:ext cx="962026" cy="6096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15</xdr:col>
      <xdr:colOff>123826</xdr:colOff>
      <xdr:row>9</xdr:row>
      <xdr:rowOff>85725</xdr:rowOff>
    </xdr:from>
    <xdr:to>
      <xdr:col>32</xdr:col>
      <xdr:colOff>190500</xdr:colOff>
      <xdr:row>11</xdr:row>
      <xdr:rowOff>19050</xdr:rowOff>
    </xdr:to>
    <xdr:pic>
      <xdr:nvPicPr>
        <xdr:cNvPr id="3" name="صورة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15030275" y="2362200"/>
          <a:ext cx="3448049" cy="58102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oneCellAnchor>
    <xdr:from>
      <xdr:col>2</xdr:col>
      <xdr:colOff>438150</xdr:colOff>
      <xdr:row>36</xdr:row>
      <xdr:rowOff>190500</xdr:rowOff>
    </xdr:from>
    <xdr:ext cx="962026" cy="609600"/>
    <xdr:pic>
      <xdr:nvPicPr>
        <xdr:cNvPr id="4" name="صورة 3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11041"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1211020249" y="6848475"/>
          <a:ext cx="962026" cy="6096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24</xdr:col>
      <xdr:colOff>161925</xdr:colOff>
      <xdr:row>41</xdr:row>
      <xdr:rowOff>9525</xdr:rowOff>
    </xdr:from>
    <xdr:ext cx="1427209" cy="1123950"/>
    <xdr:pic>
      <xdr:nvPicPr>
        <xdr:cNvPr id="5" name="صورة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6125941" y="7629525"/>
          <a:ext cx="1427209" cy="1123950"/>
        </a:xfrm>
        <a:prstGeom prst="roundRect">
          <a:avLst>
            <a:gd name="adj" fmla="val 4167"/>
          </a:avLst>
        </a:prstGeom>
        <a:solidFill>
          <a:srgbClr val="FFFFFF"/>
        </a:solidFill>
        <a:ln w="76200" cap="sq">
          <a:solidFill>
            <a:srgbClr val="292929"/>
          </a:solidFill>
          <a:miter lim="800000"/>
        </a:ln>
        <a:effectLst>
          <a:reflection blurRad="12700" stA="28000" endPos="28000" dist="5000" dir="5400000" sy="-100000" algn="bl" rotWithShape="0"/>
        </a:effectLst>
        <a:scene3d>
          <a:camera prst="orthographicFront"/>
          <a:lightRig rig="threePt" dir="t">
            <a:rot lat="0" lon="0" rev="2700000"/>
          </a:lightRig>
        </a:scene3d>
        <a:sp3d>
          <a:bevelT h="38100"/>
          <a:contourClr>
            <a:srgbClr val="C0C0C0"/>
          </a:contourClr>
        </a:sp3d>
      </xdr:spPr>
    </xdr:pic>
    <xdr:clientData/>
  </xdr:oneCellAnchor>
  <xdr:oneCellAnchor>
    <xdr:from>
      <xdr:col>12</xdr:col>
      <xdr:colOff>57150</xdr:colOff>
      <xdr:row>37</xdr:row>
      <xdr:rowOff>47625</xdr:rowOff>
    </xdr:from>
    <xdr:ext cx="4067176" cy="428625"/>
    <xdr:pic>
      <xdr:nvPicPr>
        <xdr:cNvPr id="6" name="صورة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9181924" y="8343900"/>
          <a:ext cx="4067176" cy="42862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oneCellAnchor>
  <xdr:oneCellAnchor>
    <xdr:from>
      <xdr:col>26</xdr:col>
      <xdr:colOff>47625</xdr:colOff>
      <xdr:row>13</xdr:row>
      <xdr:rowOff>161925</xdr:rowOff>
    </xdr:from>
    <xdr:ext cx="1427209" cy="1123950"/>
    <xdr:pic>
      <xdr:nvPicPr>
        <xdr:cNvPr id="7" name="صورة 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14898466" y="3343275"/>
          <a:ext cx="1427209" cy="1123950"/>
        </a:xfrm>
        <a:prstGeom prst="roundRect">
          <a:avLst>
            <a:gd name="adj" fmla="val 4167"/>
          </a:avLst>
        </a:prstGeom>
        <a:solidFill>
          <a:srgbClr val="FFFFFF"/>
        </a:solidFill>
        <a:ln w="76200" cap="sq">
          <a:solidFill>
            <a:srgbClr val="292929"/>
          </a:solidFill>
          <a:miter lim="800000"/>
        </a:ln>
        <a:effectLst>
          <a:reflection blurRad="12700" stA="28000" endPos="28000" dist="5000" dir="5400000" sy="-100000" algn="bl" rotWithShape="0"/>
        </a:effectLst>
        <a:scene3d>
          <a:camera prst="orthographicFront"/>
          <a:lightRig rig="threePt" dir="t">
            <a:rot lat="0" lon="0" rev="2700000"/>
          </a:lightRig>
        </a:scene3d>
        <a:sp3d>
          <a:bevelT h="38100"/>
          <a:contourClr>
            <a:srgbClr val="C0C0C0"/>
          </a:contourClr>
        </a:sp3d>
      </xdr:spPr>
    </xdr:pic>
    <xdr:clientData/>
  </xdr:oneCellAnchor>
  <xdr:oneCellAnchor>
    <xdr:from>
      <xdr:col>2</xdr:col>
      <xdr:colOff>447675</xdr:colOff>
      <xdr:row>70</xdr:row>
      <xdr:rowOff>171450</xdr:rowOff>
    </xdr:from>
    <xdr:ext cx="962026" cy="609600"/>
    <xdr:pic>
      <xdr:nvPicPr>
        <xdr:cNvPr id="8" name="صورة 7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11041"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1211010724" y="11487150"/>
          <a:ext cx="962026" cy="6096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24</xdr:col>
      <xdr:colOff>161925</xdr:colOff>
      <xdr:row>75</xdr:row>
      <xdr:rowOff>9525</xdr:rowOff>
    </xdr:from>
    <xdr:ext cx="1427209" cy="1123950"/>
    <xdr:pic>
      <xdr:nvPicPr>
        <xdr:cNvPr id="9" name="صورة 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6125941" y="12277725"/>
          <a:ext cx="1427209" cy="1123950"/>
        </a:xfrm>
        <a:prstGeom prst="roundRect">
          <a:avLst>
            <a:gd name="adj" fmla="val 4167"/>
          </a:avLst>
        </a:prstGeom>
        <a:solidFill>
          <a:srgbClr val="FFFFFF"/>
        </a:solidFill>
        <a:ln w="76200" cap="sq">
          <a:solidFill>
            <a:srgbClr val="292929"/>
          </a:solidFill>
          <a:miter lim="800000"/>
        </a:ln>
        <a:effectLst>
          <a:reflection blurRad="12700" stA="28000" endPos="28000" dist="5000" dir="5400000" sy="-100000" algn="bl" rotWithShape="0"/>
        </a:effectLst>
        <a:scene3d>
          <a:camera prst="orthographicFront"/>
          <a:lightRig rig="threePt" dir="t">
            <a:rot lat="0" lon="0" rev="2700000"/>
          </a:lightRig>
        </a:scene3d>
        <a:sp3d>
          <a:bevelT h="38100"/>
          <a:contourClr>
            <a:srgbClr val="C0C0C0"/>
          </a:contourClr>
        </a:sp3d>
      </xdr:spPr>
    </xdr:pic>
    <xdr:clientData/>
  </xdr:oneCellAnchor>
  <xdr:oneCellAnchor>
    <xdr:from>
      <xdr:col>8</xdr:col>
      <xdr:colOff>85725</xdr:colOff>
      <xdr:row>71</xdr:row>
      <xdr:rowOff>9525</xdr:rowOff>
    </xdr:from>
    <xdr:ext cx="4933950" cy="428625"/>
    <xdr:pic>
      <xdr:nvPicPr>
        <xdr:cNvPr id="10" name="صورة 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8972375" y="15316200"/>
          <a:ext cx="4933950" cy="42862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oneCellAnchor>
  <xdr:twoCellAnchor>
    <xdr:from>
      <xdr:col>40</xdr:col>
      <xdr:colOff>95250</xdr:colOff>
      <xdr:row>0</xdr:row>
      <xdr:rowOff>180975</xdr:rowOff>
    </xdr:from>
    <xdr:to>
      <xdr:col>41</xdr:col>
      <xdr:colOff>285750</xdr:colOff>
      <xdr:row>1</xdr:row>
      <xdr:rowOff>247650</xdr:rowOff>
    </xdr:to>
    <xdr:sp macro="" textlink="">
      <xdr:nvSpPr>
        <xdr:cNvPr id="11" name="مخطط انسيابي: معالجة متعاقبة 10">
          <a:hlinkClick xmlns:r="http://schemas.openxmlformats.org/officeDocument/2006/relationships" r:id="rId5" tooltip="الدغريري"/>
        </xdr:cNvPr>
        <xdr:cNvSpPr/>
      </xdr:nvSpPr>
      <xdr:spPr>
        <a:xfrm>
          <a:off x="11207743650" y="180975"/>
          <a:ext cx="876300" cy="361950"/>
        </a:xfrm>
        <a:prstGeom prst="flowChartAlternateProcess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200" b="1">
              <a:solidFill>
                <a:sysClr val="windowText" lastClr="000000"/>
              </a:solidFill>
            </a:rPr>
            <a:t>البداية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161925</xdr:rowOff>
    </xdr:from>
    <xdr:to>
      <xdr:col>2</xdr:col>
      <xdr:colOff>150227</xdr:colOff>
      <xdr:row>3</xdr:row>
      <xdr:rowOff>59906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2815623" y="161925"/>
          <a:ext cx="464552" cy="459956"/>
        </a:xfrm>
        <a:prstGeom prst="rect">
          <a:avLst/>
        </a:prstGeom>
      </xdr:spPr>
    </xdr:pic>
    <xdr:clientData/>
  </xdr:twoCellAnchor>
  <xdr:twoCellAnchor editAs="oneCell">
    <xdr:from>
      <xdr:col>10</xdr:col>
      <xdr:colOff>266700</xdr:colOff>
      <xdr:row>1</xdr:row>
      <xdr:rowOff>36392</xdr:rowOff>
    </xdr:from>
    <xdr:to>
      <xdr:col>10</xdr:col>
      <xdr:colOff>835025</xdr:colOff>
      <xdr:row>2</xdr:row>
      <xdr:rowOff>139513</xdr:rowOff>
    </xdr:to>
    <xdr:pic>
      <xdr:nvPicPr>
        <xdr:cNvPr id="3" name="صورة 2"/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artisticMarker/>
                  </a14:imgEffect>
                  <a14:imgEffect>
                    <a14:colorTemperature colorTemp="11041"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1228587525" y="226892"/>
          <a:ext cx="568325" cy="284096"/>
        </a:xfrm>
        <a:prstGeom prst="rect">
          <a:avLst/>
        </a:prstGeom>
      </xdr:spPr>
    </xdr:pic>
    <xdr:clientData/>
  </xdr:twoCellAnchor>
  <xdr:oneCellAnchor>
    <xdr:from>
      <xdr:col>1</xdr:col>
      <xdr:colOff>57150</xdr:colOff>
      <xdr:row>48</xdr:row>
      <xdr:rowOff>161925</xdr:rowOff>
    </xdr:from>
    <xdr:ext cx="465794" cy="446704"/>
    <xdr:pic>
      <xdr:nvPicPr>
        <xdr:cNvPr id="4" name="صورة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2814381" y="9486900"/>
          <a:ext cx="465794" cy="446704"/>
        </a:xfrm>
        <a:prstGeom prst="rect">
          <a:avLst/>
        </a:prstGeom>
      </xdr:spPr>
    </xdr:pic>
    <xdr:clientData/>
  </xdr:oneCellAnchor>
  <xdr:oneCellAnchor>
    <xdr:from>
      <xdr:col>10</xdr:col>
      <xdr:colOff>266700</xdr:colOff>
      <xdr:row>49</xdr:row>
      <xdr:rowOff>36392</xdr:rowOff>
    </xdr:from>
    <xdr:ext cx="568325" cy="279126"/>
    <xdr:pic>
      <xdr:nvPicPr>
        <xdr:cNvPr id="5" name="صورة 4"/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artisticMarker/>
                  </a14:imgEffect>
                  <a14:imgEffect>
                    <a14:colorTemperature colorTemp="11041"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1228587525" y="9551867"/>
          <a:ext cx="568325" cy="279126"/>
        </a:xfrm>
        <a:prstGeom prst="rect">
          <a:avLst/>
        </a:prstGeom>
      </xdr:spPr>
    </xdr:pic>
    <xdr:clientData/>
  </xdr:oneCellAnchor>
  <xdr:oneCellAnchor>
    <xdr:from>
      <xdr:col>1</xdr:col>
      <xdr:colOff>57150</xdr:colOff>
      <xdr:row>99</xdr:row>
      <xdr:rowOff>161925</xdr:rowOff>
    </xdr:from>
    <xdr:ext cx="465794" cy="446704"/>
    <xdr:pic>
      <xdr:nvPicPr>
        <xdr:cNvPr id="6" name="صورة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2814381" y="19050000"/>
          <a:ext cx="465794" cy="446704"/>
        </a:xfrm>
        <a:prstGeom prst="rect">
          <a:avLst/>
        </a:prstGeom>
      </xdr:spPr>
    </xdr:pic>
    <xdr:clientData/>
  </xdr:oneCellAnchor>
  <xdr:oneCellAnchor>
    <xdr:from>
      <xdr:col>10</xdr:col>
      <xdr:colOff>266700</xdr:colOff>
      <xdr:row>100</xdr:row>
      <xdr:rowOff>36392</xdr:rowOff>
    </xdr:from>
    <xdr:ext cx="568325" cy="279126"/>
    <xdr:pic>
      <xdr:nvPicPr>
        <xdr:cNvPr id="7" name="صورة 6"/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artisticMarker/>
                  </a14:imgEffect>
                  <a14:imgEffect>
                    <a14:colorTemperature colorTemp="11041"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1228587525" y="19114967"/>
          <a:ext cx="568325" cy="279126"/>
        </a:xfrm>
        <a:prstGeom prst="rect">
          <a:avLst/>
        </a:prstGeom>
      </xdr:spPr>
    </xdr:pic>
    <xdr:clientData/>
  </xdr:oneCellAnchor>
  <xdr:twoCellAnchor>
    <xdr:from>
      <xdr:col>12</xdr:col>
      <xdr:colOff>62119</xdr:colOff>
      <xdr:row>0</xdr:row>
      <xdr:rowOff>124239</xdr:rowOff>
    </xdr:from>
    <xdr:to>
      <xdr:col>13</xdr:col>
      <xdr:colOff>255104</xdr:colOff>
      <xdr:row>2</xdr:row>
      <xdr:rowOff>123825</xdr:rowOff>
    </xdr:to>
    <xdr:sp macro="" textlink="">
      <xdr:nvSpPr>
        <xdr:cNvPr id="10" name="مخطط انسيابي: معالجة متعاقبة 9">
          <a:hlinkClick xmlns:r="http://schemas.openxmlformats.org/officeDocument/2006/relationships" r:id="rId4" tooltip="الدغريري"/>
        </xdr:cNvPr>
        <xdr:cNvSpPr/>
      </xdr:nvSpPr>
      <xdr:spPr>
        <a:xfrm>
          <a:off x="11186298320" y="124239"/>
          <a:ext cx="876300" cy="361950"/>
        </a:xfrm>
        <a:prstGeom prst="flowChartAlternateProcess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200" b="1">
              <a:solidFill>
                <a:sysClr val="windowText" lastClr="000000"/>
              </a:solidFill>
            </a:rPr>
            <a:t>البداية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196253</xdr:colOff>
      <xdr:row>0</xdr:row>
      <xdr:rowOff>0</xdr:rowOff>
    </xdr:from>
    <xdr:to>
      <xdr:col>37</xdr:col>
      <xdr:colOff>628646</xdr:colOff>
      <xdr:row>28</xdr:row>
      <xdr:rowOff>137579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11208052986" y="2090968"/>
          <a:ext cx="4814354" cy="632418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1</xdr:col>
      <xdr:colOff>846667</xdr:colOff>
      <xdr:row>15</xdr:row>
      <xdr:rowOff>31750</xdr:rowOff>
    </xdr:from>
    <xdr:to>
      <xdr:col>6</xdr:col>
      <xdr:colOff>39158</xdr:colOff>
      <xdr:row>21</xdr:row>
      <xdr:rowOff>21167</xdr:rowOff>
    </xdr:to>
    <xdr:pic>
      <xdr:nvPicPr>
        <xdr:cNvPr id="3" name="صورة 2"/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schemeClr val="accent5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artisticMarker/>
                  </a14:imgEffect>
                  <a14:imgEffect>
                    <a14:colorTemperature colorTemp="11041"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1219829817" y="2736850"/>
          <a:ext cx="906991" cy="960967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34</xdr:col>
      <xdr:colOff>193674</xdr:colOff>
      <xdr:row>3</xdr:row>
      <xdr:rowOff>104775</xdr:rowOff>
    </xdr:from>
    <xdr:to>
      <xdr:col>36</xdr:col>
      <xdr:colOff>114300</xdr:colOff>
      <xdr:row>7</xdr:row>
      <xdr:rowOff>59266</xdr:rowOff>
    </xdr:to>
    <xdr:pic>
      <xdr:nvPicPr>
        <xdr:cNvPr id="4" name="صورة 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10858325" y="866775"/>
          <a:ext cx="320676" cy="602191"/>
        </a:xfrm>
        <a:prstGeom prst="rect">
          <a:avLst/>
        </a:prstGeom>
      </xdr:spPr>
    </xdr:pic>
    <xdr:clientData/>
  </xdr:twoCellAnchor>
  <xdr:twoCellAnchor>
    <xdr:from>
      <xdr:col>38</xdr:col>
      <xdr:colOff>0</xdr:colOff>
      <xdr:row>1</xdr:row>
      <xdr:rowOff>0</xdr:rowOff>
    </xdr:from>
    <xdr:to>
      <xdr:col>39</xdr:col>
      <xdr:colOff>190500</xdr:colOff>
      <xdr:row>2</xdr:row>
      <xdr:rowOff>161925</xdr:rowOff>
    </xdr:to>
    <xdr:sp macro="" textlink="">
      <xdr:nvSpPr>
        <xdr:cNvPr id="5" name="مخطط انسيابي: معالجة متعاقبة 4">
          <a:hlinkClick xmlns:r="http://schemas.openxmlformats.org/officeDocument/2006/relationships" r:id="rId5" tooltip="الدغريري"/>
        </xdr:cNvPr>
        <xdr:cNvSpPr/>
      </xdr:nvSpPr>
      <xdr:spPr>
        <a:xfrm>
          <a:off x="11209210500" y="114300"/>
          <a:ext cx="876300" cy="361950"/>
        </a:xfrm>
        <a:prstGeom prst="flowChartAlternateProcess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200" b="1">
              <a:solidFill>
                <a:sysClr val="windowText" lastClr="000000"/>
              </a:solidFill>
            </a:rPr>
            <a:t>البداية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136526</xdr:colOff>
      <xdr:row>1</xdr:row>
      <xdr:rowOff>31750</xdr:rowOff>
    </xdr:from>
    <xdr:to>
      <xdr:col>1</xdr:col>
      <xdr:colOff>847725</xdr:colOff>
      <xdr:row>5</xdr:row>
      <xdr:rowOff>168275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042300" y="231775"/>
          <a:ext cx="844549" cy="103187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4</xdr:col>
      <xdr:colOff>3190875</xdr:colOff>
      <xdr:row>1</xdr:row>
      <xdr:rowOff>9526</xdr:rowOff>
    </xdr:from>
    <xdr:to>
      <xdr:col>6</xdr:col>
      <xdr:colOff>685800</xdr:colOff>
      <xdr:row>2</xdr:row>
      <xdr:rowOff>390525</xdr:rowOff>
    </xdr:to>
    <xdr:pic>
      <xdr:nvPicPr>
        <xdr:cNvPr id="3" name="صورة 2"/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artisticMarker/>
                  </a14:imgEffect>
                  <a14:imgEffect>
                    <a14:colorTemperature colorTemp="11041"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1231518050" y="209551"/>
          <a:ext cx="685800" cy="657224"/>
        </a:xfrm>
        <a:prstGeom prst="rect">
          <a:avLst/>
        </a:prstGeom>
      </xdr:spPr>
    </xdr:pic>
    <xdr:clientData/>
  </xdr:twoCellAnchor>
  <xdr:twoCellAnchor>
    <xdr:from>
      <xdr:col>12</xdr:col>
      <xdr:colOff>133350</xdr:colOff>
      <xdr:row>0</xdr:row>
      <xdr:rowOff>161925</xdr:rowOff>
    </xdr:from>
    <xdr:to>
      <xdr:col>13</xdr:col>
      <xdr:colOff>323850</xdr:colOff>
      <xdr:row>2</xdr:row>
      <xdr:rowOff>47625</xdr:rowOff>
    </xdr:to>
    <xdr:sp macro="" textlink="">
      <xdr:nvSpPr>
        <xdr:cNvPr id="8" name="مخطط انسيابي: معالجة متعاقبة 7">
          <a:hlinkClick xmlns:r="http://schemas.openxmlformats.org/officeDocument/2006/relationships" r:id="rId4" tooltip="الدغريري"/>
        </xdr:cNvPr>
        <xdr:cNvSpPr/>
      </xdr:nvSpPr>
      <xdr:spPr>
        <a:xfrm>
          <a:off x="11226907950" y="161925"/>
          <a:ext cx="876300" cy="361950"/>
        </a:xfrm>
        <a:prstGeom prst="flowChartAlternateProcess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200" b="1">
              <a:solidFill>
                <a:sysClr val="windowText" lastClr="000000"/>
              </a:solidFill>
            </a:rPr>
            <a:t>البداية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342900</xdr:colOff>
      <xdr:row>3</xdr:row>
      <xdr:rowOff>161925</xdr:rowOff>
    </xdr:from>
    <xdr:to>
      <xdr:col>19</xdr:col>
      <xdr:colOff>59055</xdr:colOff>
      <xdr:row>51</xdr:row>
      <xdr:rowOff>55245</xdr:rowOff>
    </xdr:to>
    <xdr:pic>
      <xdr:nvPicPr>
        <xdr:cNvPr id="16" name="Picture 2596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23057945" y="981075"/>
          <a:ext cx="5888355" cy="858012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23</xdr:row>
      <xdr:rowOff>28575</xdr:rowOff>
    </xdr:from>
    <xdr:to>
      <xdr:col>8</xdr:col>
      <xdr:colOff>608859</xdr:colOff>
      <xdr:row>27</xdr:row>
      <xdr:rowOff>28575</xdr:rowOff>
    </xdr:to>
    <xdr:pic>
      <xdr:nvPicPr>
        <xdr:cNvPr id="17" name="صورة 1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30051941" y="4467225"/>
          <a:ext cx="5923809" cy="72390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chemeClr val="accent1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133350</xdr:colOff>
      <xdr:row>1</xdr:row>
      <xdr:rowOff>38100</xdr:rowOff>
    </xdr:from>
    <xdr:to>
      <xdr:col>4</xdr:col>
      <xdr:colOff>111125</xdr:colOff>
      <xdr:row>1</xdr:row>
      <xdr:rowOff>317226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Marker/>
                  </a14:imgEffect>
                  <a14:imgEffect>
                    <a14:colorTemperature colorTemp="11041"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1223586900" y="238125"/>
          <a:ext cx="568325" cy="279126"/>
        </a:xfrm>
        <a:prstGeom prst="rect">
          <a:avLst/>
        </a:prstGeom>
      </xdr:spPr>
    </xdr:pic>
    <xdr:clientData/>
  </xdr:twoCellAnchor>
  <xdr:twoCellAnchor editAs="oneCell">
    <xdr:from>
      <xdr:col>17</xdr:col>
      <xdr:colOff>180975</xdr:colOff>
      <xdr:row>0</xdr:row>
      <xdr:rowOff>161925</xdr:rowOff>
    </xdr:from>
    <xdr:to>
      <xdr:col>18</xdr:col>
      <xdr:colOff>265769</xdr:colOff>
      <xdr:row>2</xdr:row>
      <xdr:rowOff>37129</xdr:rowOff>
    </xdr:to>
    <xdr:pic>
      <xdr:nvPicPr>
        <xdr:cNvPr id="3" name="صورة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18384006" y="161925"/>
          <a:ext cx="465794" cy="446704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24</xdr:row>
      <xdr:rowOff>47625</xdr:rowOff>
    </xdr:from>
    <xdr:to>
      <xdr:col>4</xdr:col>
      <xdr:colOff>44450</xdr:colOff>
      <xdr:row>24</xdr:row>
      <xdr:rowOff>326751</xdr:rowOff>
    </xdr:to>
    <xdr:pic>
      <xdr:nvPicPr>
        <xdr:cNvPr id="4" name="صورة 3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Marker/>
                  </a14:imgEffect>
                  <a14:imgEffect>
                    <a14:colorTemperature colorTemp="11041"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1223653575" y="4467225"/>
          <a:ext cx="568325" cy="279126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45</xdr:row>
      <xdr:rowOff>57150</xdr:rowOff>
    </xdr:from>
    <xdr:to>
      <xdr:col>4</xdr:col>
      <xdr:colOff>25400</xdr:colOff>
      <xdr:row>45</xdr:row>
      <xdr:rowOff>336276</xdr:rowOff>
    </xdr:to>
    <xdr:pic>
      <xdr:nvPicPr>
        <xdr:cNvPr id="5" name="صورة 4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Marker/>
                  </a14:imgEffect>
                  <a14:imgEffect>
                    <a14:colorTemperature colorTemp="11041"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1223672625" y="9591675"/>
          <a:ext cx="568325" cy="279126"/>
        </a:xfrm>
        <a:prstGeom prst="rect">
          <a:avLst/>
        </a:prstGeom>
      </xdr:spPr>
    </xdr:pic>
    <xdr:clientData/>
  </xdr:twoCellAnchor>
  <xdr:twoCellAnchor editAs="oneCell">
    <xdr:from>
      <xdr:col>17</xdr:col>
      <xdr:colOff>180975</xdr:colOff>
      <xdr:row>23</xdr:row>
      <xdr:rowOff>152400</xdr:rowOff>
    </xdr:from>
    <xdr:to>
      <xdr:col>18</xdr:col>
      <xdr:colOff>265769</xdr:colOff>
      <xdr:row>25</xdr:row>
      <xdr:rowOff>75229</xdr:rowOff>
    </xdr:to>
    <xdr:pic>
      <xdr:nvPicPr>
        <xdr:cNvPr id="6" name="صورة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18384006" y="4419600"/>
          <a:ext cx="465794" cy="446704"/>
        </a:xfrm>
        <a:prstGeom prst="rect">
          <a:avLst/>
        </a:prstGeom>
      </xdr:spPr>
    </xdr:pic>
    <xdr:clientData/>
  </xdr:twoCellAnchor>
  <xdr:twoCellAnchor editAs="oneCell">
    <xdr:from>
      <xdr:col>17</xdr:col>
      <xdr:colOff>190500</xdr:colOff>
      <xdr:row>45</xdr:row>
      <xdr:rowOff>0</xdr:rowOff>
    </xdr:from>
    <xdr:to>
      <xdr:col>18</xdr:col>
      <xdr:colOff>275294</xdr:colOff>
      <xdr:row>46</xdr:row>
      <xdr:rowOff>56179</xdr:rowOff>
    </xdr:to>
    <xdr:pic>
      <xdr:nvPicPr>
        <xdr:cNvPr id="7" name="صورة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18374481" y="9534525"/>
          <a:ext cx="465794" cy="446704"/>
        </a:xfrm>
        <a:prstGeom prst="rect">
          <a:avLst/>
        </a:prstGeom>
      </xdr:spPr>
    </xdr:pic>
    <xdr:clientData/>
  </xdr:twoCellAnchor>
  <xdr:twoCellAnchor>
    <xdr:from>
      <xdr:col>37</xdr:col>
      <xdr:colOff>19050</xdr:colOff>
      <xdr:row>0</xdr:row>
      <xdr:rowOff>123825</xdr:rowOff>
    </xdr:from>
    <xdr:to>
      <xdr:col>38</xdr:col>
      <xdr:colOff>209550</xdr:colOff>
      <xdr:row>1</xdr:row>
      <xdr:rowOff>285750</xdr:rowOff>
    </xdr:to>
    <xdr:sp macro="" textlink="">
      <xdr:nvSpPr>
        <xdr:cNvPr id="9" name="مخطط انسيابي: معالجة متعاقبة 8">
          <a:hlinkClick xmlns:r="http://schemas.openxmlformats.org/officeDocument/2006/relationships" r:id="rId4" tooltip="الدغريري"/>
        </xdr:cNvPr>
        <xdr:cNvSpPr/>
      </xdr:nvSpPr>
      <xdr:spPr>
        <a:xfrm>
          <a:off x="11209877250" y="123825"/>
          <a:ext cx="876300" cy="361950"/>
        </a:xfrm>
        <a:prstGeom prst="flowChartAlternateProcess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200" b="1">
              <a:solidFill>
                <a:sysClr val="windowText" lastClr="000000"/>
              </a:solidFill>
            </a:rPr>
            <a:t>البداية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133350</xdr:colOff>
      <xdr:row>1</xdr:row>
      <xdr:rowOff>38100</xdr:rowOff>
    </xdr:from>
    <xdr:to>
      <xdr:col>4</xdr:col>
      <xdr:colOff>111125</xdr:colOff>
      <xdr:row>1</xdr:row>
      <xdr:rowOff>317226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Marker/>
                  </a14:imgEffect>
                  <a14:imgEffect>
                    <a14:colorTemperature colorTemp="11041"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1222872525" y="238125"/>
          <a:ext cx="568325" cy="279126"/>
        </a:xfrm>
        <a:prstGeom prst="rect">
          <a:avLst/>
        </a:prstGeom>
      </xdr:spPr>
    </xdr:pic>
    <xdr:clientData/>
  </xdr:twoCellAnchor>
  <xdr:twoCellAnchor editAs="oneCell">
    <xdr:from>
      <xdr:col>17</xdr:col>
      <xdr:colOff>180975</xdr:colOff>
      <xdr:row>0</xdr:row>
      <xdr:rowOff>161925</xdr:rowOff>
    </xdr:from>
    <xdr:to>
      <xdr:col>18</xdr:col>
      <xdr:colOff>265769</xdr:colOff>
      <xdr:row>2</xdr:row>
      <xdr:rowOff>37129</xdr:rowOff>
    </xdr:to>
    <xdr:pic>
      <xdr:nvPicPr>
        <xdr:cNvPr id="3" name="صورة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17745831" y="161925"/>
          <a:ext cx="465794" cy="446704"/>
        </a:xfrm>
        <a:prstGeom prst="rect">
          <a:avLst/>
        </a:prstGeom>
      </xdr:spPr>
    </xdr:pic>
    <xdr:clientData/>
  </xdr:twoCellAnchor>
  <xdr:twoCellAnchor>
    <xdr:from>
      <xdr:col>27</xdr:col>
      <xdr:colOff>104775</xdr:colOff>
      <xdr:row>1</xdr:row>
      <xdr:rowOff>0</xdr:rowOff>
    </xdr:from>
    <xdr:to>
      <xdr:col>28</xdr:col>
      <xdr:colOff>295275</xdr:colOff>
      <xdr:row>1</xdr:row>
      <xdr:rowOff>361950</xdr:rowOff>
    </xdr:to>
    <xdr:sp macro="" textlink="">
      <xdr:nvSpPr>
        <xdr:cNvPr id="4" name="مخطط انسيابي: معالجة متعاقبة 3">
          <a:hlinkClick xmlns:r="http://schemas.openxmlformats.org/officeDocument/2006/relationships" r:id="rId4" tooltip="الدغريري"/>
        </xdr:cNvPr>
        <xdr:cNvSpPr/>
      </xdr:nvSpPr>
      <xdr:spPr>
        <a:xfrm>
          <a:off x="11216649525" y="200025"/>
          <a:ext cx="876300" cy="361950"/>
        </a:xfrm>
        <a:prstGeom prst="flowChartAlternateProcess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200" b="1">
              <a:solidFill>
                <a:sysClr val="windowText" lastClr="000000"/>
              </a:solidFill>
            </a:rPr>
            <a:t>البداية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1076326</xdr:colOff>
      <xdr:row>35</xdr:row>
      <xdr:rowOff>19050</xdr:rowOff>
    </xdr:from>
    <xdr:to>
      <xdr:col>34</xdr:col>
      <xdr:colOff>1171576</xdr:colOff>
      <xdr:row>38</xdr:row>
      <xdr:rowOff>190500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11041"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1212420424" y="7239000"/>
          <a:ext cx="1304925" cy="7429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33</xdr:col>
      <xdr:colOff>409575</xdr:colOff>
      <xdr:row>3</xdr:row>
      <xdr:rowOff>114299</xdr:rowOff>
    </xdr:from>
    <xdr:to>
      <xdr:col>34</xdr:col>
      <xdr:colOff>1590675</xdr:colOff>
      <xdr:row>3</xdr:row>
      <xdr:rowOff>695324</xdr:rowOff>
    </xdr:to>
    <xdr:pic>
      <xdr:nvPicPr>
        <xdr:cNvPr id="3" name="صورة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12001325" y="666749"/>
          <a:ext cx="2390775" cy="5810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34</xdr:col>
      <xdr:colOff>857250</xdr:colOff>
      <xdr:row>0</xdr:row>
      <xdr:rowOff>47625</xdr:rowOff>
    </xdr:from>
    <xdr:to>
      <xdr:col>34</xdr:col>
      <xdr:colOff>2035175</xdr:colOff>
      <xdr:row>3</xdr:row>
      <xdr:rowOff>142875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11556825" y="47625"/>
          <a:ext cx="1177925" cy="647700"/>
        </a:xfrm>
        <a:prstGeom prst="rect">
          <a:avLst/>
        </a:prstGeom>
      </xdr:spPr>
    </xdr:pic>
    <xdr:clientData/>
  </xdr:twoCellAnchor>
  <xdr:twoCellAnchor>
    <xdr:from>
      <xdr:col>36</xdr:col>
      <xdr:colOff>152400</xdr:colOff>
      <xdr:row>0</xdr:row>
      <xdr:rowOff>161925</xdr:rowOff>
    </xdr:from>
    <xdr:to>
      <xdr:col>37</xdr:col>
      <xdr:colOff>342900</xdr:colOff>
      <xdr:row>2</xdr:row>
      <xdr:rowOff>152400</xdr:rowOff>
    </xdr:to>
    <xdr:sp macro="" textlink="">
      <xdr:nvSpPr>
        <xdr:cNvPr id="7" name="مخطط انسيابي: معالجة متعاقبة 6">
          <a:hlinkClick xmlns:r="http://schemas.openxmlformats.org/officeDocument/2006/relationships" r:id="rId5" tooltip="الدغريري"/>
        </xdr:cNvPr>
        <xdr:cNvSpPr/>
      </xdr:nvSpPr>
      <xdr:spPr>
        <a:xfrm>
          <a:off x="11210429700" y="161925"/>
          <a:ext cx="876300" cy="361950"/>
        </a:xfrm>
        <a:prstGeom prst="flowChartAlternateProcess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200" b="1">
              <a:solidFill>
                <a:sysClr val="windowText" lastClr="000000"/>
              </a:solidFill>
            </a:rPr>
            <a:t>البداية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575;&#1604;&#1578;&#1602;&#1608;&#1610;&#1605;%20&#1575;&#1604;&#1605;&#1601;&#1589;&#1604;%20&#1604;&#1604;&#1593;&#1575;&#1605;%20&#1575;&#1604;&#1583;&#1585;&#1575;&#1587;&#1610;%20144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cc/Desktop/&#1578;&#1602;&#1608;&#1610;&#1605;%20&#1575;&#1604;&#1602;&#1610;&#1575;&#1583;&#1577;%20&#1589;&#1601;&#1585;%20144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مفصل 11"/>
      <sheetName val="مفصل 22"/>
      <sheetName val="ورقة20"/>
      <sheetName val="ش (2)"/>
      <sheetName val="المناسبات 1446"/>
      <sheetName val="مناسبات"/>
      <sheetName val="المفصل"/>
      <sheetName val="عداد"/>
      <sheetName val="اساسي"/>
      <sheetName val="تقويم 1"/>
      <sheetName val="الهجري"/>
      <sheetName val="ورقة2"/>
      <sheetName val="ش"/>
      <sheetName val="مفصل 1 (2)"/>
      <sheetName val="تقويم2"/>
      <sheetName val="تقويم 3 (2)"/>
      <sheetName val="توزيع"/>
      <sheetName val="ورقة4"/>
      <sheetName val="تقويم 3"/>
      <sheetName val="مفصل 1"/>
      <sheetName val="ورقة5"/>
      <sheetName val="ورقة17"/>
    </sheetNames>
    <sheetDataSet>
      <sheetData sheetId="0"/>
      <sheetData sheetId="1"/>
      <sheetData sheetId="2">
        <row r="7">
          <cell r="W7" t="str">
            <v>بداية الفصل الأول</v>
          </cell>
        </row>
      </sheetData>
      <sheetData sheetId="3"/>
      <sheetData sheetId="4"/>
      <sheetData sheetId="5"/>
      <sheetData sheetId="6"/>
      <sheetData sheetId="7"/>
      <sheetData sheetId="8">
        <row r="570">
          <cell r="C570">
            <v>45508</v>
          </cell>
          <cell r="D570">
            <v>45508</v>
          </cell>
          <cell r="E570" t="str">
            <v>عودة الهيئة الإدارية والتعليمية والمشرفين</v>
          </cell>
        </row>
        <row r="571">
          <cell r="C571">
            <v>45515</v>
          </cell>
          <cell r="D571">
            <v>45515</v>
          </cell>
          <cell r="E571" t="str">
            <v>عودة المعلمين الممارسين للتدريس</v>
          </cell>
        </row>
        <row r="572">
          <cell r="C572">
            <v>45522</v>
          </cell>
          <cell r="D572">
            <v>45522</v>
          </cell>
          <cell r="E572" t="str">
            <v>بداية الدراسة للفصل الدراسي الأول</v>
          </cell>
        </row>
        <row r="573">
          <cell r="C573">
            <v>45557</v>
          </cell>
          <cell r="D573">
            <v>45557</v>
          </cell>
          <cell r="E573" t="str">
            <v xml:space="preserve"> إجازة اليوم الوطني</v>
          </cell>
        </row>
        <row r="574">
          <cell r="C574">
            <v>45558</v>
          </cell>
          <cell r="D574">
            <v>45558</v>
          </cell>
          <cell r="E574" t="str">
            <v xml:space="preserve"> إجازة اليوم الوطني</v>
          </cell>
        </row>
        <row r="575">
          <cell r="C575">
            <v>45582</v>
          </cell>
          <cell r="D575">
            <v>45582</v>
          </cell>
          <cell r="E575" t="str">
            <v xml:space="preserve">إجازة نهاية أسبوع مطولة </v>
          </cell>
        </row>
        <row r="576">
          <cell r="C576">
            <v>45603</v>
          </cell>
          <cell r="D576">
            <v>45603</v>
          </cell>
          <cell r="E576" t="str">
            <v xml:space="preserve"> نهاية الفصل الأول</v>
          </cell>
        </row>
        <row r="577">
          <cell r="C577">
            <v>45604</v>
          </cell>
          <cell r="D577">
            <v>45604</v>
          </cell>
          <cell r="E577" t="str">
            <v>إجازة الخريف</v>
          </cell>
        </row>
        <row r="578">
          <cell r="C578">
            <v>45613</v>
          </cell>
          <cell r="D578">
            <v>45613</v>
          </cell>
          <cell r="E578" t="str">
            <v>بداية الدراسة للفصل الدراسي الثاني</v>
          </cell>
        </row>
        <row r="579">
          <cell r="C579">
            <v>45637</v>
          </cell>
          <cell r="D579">
            <v>45637</v>
          </cell>
          <cell r="E579" t="str">
            <v xml:space="preserve">إجازة مطولة </v>
          </cell>
        </row>
        <row r="580">
          <cell r="C580">
            <v>45638</v>
          </cell>
          <cell r="D580">
            <v>45638</v>
          </cell>
          <cell r="E580" t="str">
            <v xml:space="preserve">إجازة مطولة </v>
          </cell>
        </row>
        <row r="581">
          <cell r="C581">
            <v>45660</v>
          </cell>
          <cell r="D581">
            <v>45660</v>
          </cell>
          <cell r="E581" t="str">
            <v xml:space="preserve">إجازة منتصف العام الدراسي </v>
          </cell>
        </row>
        <row r="582">
          <cell r="C582">
            <v>45669</v>
          </cell>
          <cell r="D582">
            <v>45669</v>
          </cell>
          <cell r="E582" t="str">
            <v xml:space="preserve">استئناف الدراسة </v>
          </cell>
        </row>
        <row r="583">
          <cell r="C583">
            <v>45708</v>
          </cell>
          <cell r="D583">
            <v>45708</v>
          </cell>
          <cell r="E583" t="str">
            <v>نهاية الفصل الدراسي الثاني</v>
          </cell>
        </row>
        <row r="584">
          <cell r="C584">
            <v>45711</v>
          </cell>
          <cell r="D584">
            <v>45711</v>
          </cell>
          <cell r="E584" t="str">
            <v xml:space="preserve">إجازة يوم التأسيس </v>
          </cell>
        </row>
        <row r="585">
          <cell r="C585">
            <v>45712</v>
          </cell>
          <cell r="D585">
            <v>45712</v>
          </cell>
          <cell r="E585" t="str">
            <v xml:space="preserve">إجازة الشتاء </v>
          </cell>
        </row>
        <row r="586">
          <cell r="C586">
            <v>45718</v>
          </cell>
          <cell r="D586">
            <v>45718</v>
          </cell>
          <cell r="E586" t="str">
            <v>بداية الدراسة للفصل الدراسي الثالث</v>
          </cell>
        </row>
        <row r="587">
          <cell r="C587">
            <v>45736</v>
          </cell>
          <cell r="D587">
            <v>45736</v>
          </cell>
          <cell r="E587" t="str">
            <v>بدايــــة إجــــــــازة عيــــد الفطــــر</v>
          </cell>
        </row>
        <row r="588">
          <cell r="C588">
            <v>45753</v>
          </cell>
          <cell r="D588">
            <v>45753</v>
          </cell>
          <cell r="E588" t="str">
            <v>إستئناف  الدراسة بعد إجازة عيد الفطر</v>
          </cell>
        </row>
        <row r="589">
          <cell r="C589">
            <v>45781</v>
          </cell>
          <cell r="D589">
            <v>45781</v>
          </cell>
          <cell r="E589" t="str">
            <v xml:space="preserve">إجازة مطولة </v>
          </cell>
        </row>
        <row r="590">
          <cell r="C590">
            <v>45782</v>
          </cell>
          <cell r="D590">
            <v>45782</v>
          </cell>
          <cell r="E590" t="str">
            <v xml:space="preserve">إجازة مطولة </v>
          </cell>
        </row>
        <row r="591">
          <cell r="C591">
            <v>45807</v>
          </cell>
          <cell r="D591">
            <v>45807</v>
          </cell>
          <cell r="E591" t="str">
            <v xml:space="preserve">إجازة عيد الأضحى </v>
          </cell>
        </row>
        <row r="592">
          <cell r="C592">
            <v>45823</v>
          </cell>
          <cell r="D592">
            <v>45823</v>
          </cell>
          <cell r="E592" t="str">
            <v xml:space="preserve">استئناف الدراسة بعد عيد الأضحى </v>
          </cell>
        </row>
        <row r="593">
          <cell r="C593">
            <v>45834</v>
          </cell>
          <cell r="D593">
            <v>45834</v>
          </cell>
          <cell r="E593" t="str">
            <v xml:space="preserve">إجازة نهاية العام الدراسي </v>
          </cell>
        </row>
        <row r="594">
          <cell r="C594">
            <v>45881</v>
          </cell>
          <cell r="D594">
            <v>45881</v>
          </cell>
          <cell r="E594" t="str">
            <v>عودة المشرفين والهيئتين التعليمية والإدارية بالمدارس</v>
          </cell>
        </row>
        <row r="595">
          <cell r="C595">
            <v>45886</v>
          </cell>
          <cell r="D595">
            <v>45886</v>
          </cell>
          <cell r="E595" t="str">
            <v>عودة المعلمين والمعلمات الممارسين للتدريس</v>
          </cell>
        </row>
        <row r="596">
          <cell r="C596">
            <v>45893</v>
          </cell>
          <cell r="D596">
            <v>45893</v>
          </cell>
          <cell r="E596" t="str">
            <v>بداية الدراسة للعام الدراسي 1447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ساسي"/>
      <sheetName val="ورقة25"/>
      <sheetName val="44"/>
      <sheetName val="33"/>
      <sheetName val="إجازة"/>
      <sheetName val="المناسبات 1446"/>
      <sheetName val="المناسبات"/>
      <sheetName val="التقويم"/>
      <sheetName val="اسبوعي (2)"/>
      <sheetName val="اسبوعي"/>
      <sheetName val="ورقة21"/>
      <sheetName val="يومي"/>
      <sheetName val="ورقة2"/>
      <sheetName val="ورقة6"/>
      <sheetName val="تقويم الصلاة"/>
      <sheetName val="شعبان"/>
      <sheetName val="ت رمضان"/>
      <sheetName val="تقويم الشهر"/>
      <sheetName val="ت القعدة 1445"/>
      <sheetName val="ت شوال 1445"/>
      <sheetName val="الإمساكية"/>
      <sheetName val="ورقة1"/>
      <sheetName val="ورقة4"/>
      <sheetName val="المواعيد"/>
      <sheetName val="مواعيد"/>
      <sheetName val="مواعيد مهمة"/>
      <sheetName val="تقويم"/>
      <sheetName val="هامة مواعيد"/>
      <sheetName val="أوقاتكم"/>
      <sheetName val="إعلانات القيادة"/>
      <sheetName val="المتبقي"/>
      <sheetName val="رمضان 2"/>
      <sheetName val="قروبات القيادة"/>
      <sheetName val="ورقة3"/>
      <sheetName val="ورقة5"/>
      <sheetName val="ورقة7"/>
      <sheetName val="القرآن الكريم"/>
    </sheetNames>
    <sheetDataSet>
      <sheetData sheetId="0">
        <row r="573">
          <cell r="D573">
            <v>45557</v>
          </cell>
          <cell r="E573" t="str">
            <v xml:space="preserve"> إجازة اليوم الوطني</v>
          </cell>
        </row>
        <row r="575">
          <cell r="D575">
            <v>45582</v>
          </cell>
          <cell r="E575" t="str">
            <v xml:space="preserve">إجازة نهاية أسبوع مطولة </v>
          </cell>
        </row>
        <row r="576">
          <cell r="D576">
            <v>45603</v>
          </cell>
          <cell r="E576" t="str">
            <v xml:space="preserve"> نهاية الفصل الأول</v>
          </cell>
        </row>
        <row r="577">
          <cell r="D577">
            <v>45604</v>
          </cell>
          <cell r="E577" t="str">
            <v>إجازة الخريف</v>
          </cell>
        </row>
        <row r="579">
          <cell r="D579">
            <v>45637</v>
          </cell>
          <cell r="E579" t="str">
            <v xml:space="preserve">إجازة نهاية أسبوع مطولة </v>
          </cell>
        </row>
        <row r="581">
          <cell r="D581">
            <v>45660</v>
          </cell>
          <cell r="E581" t="str">
            <v xml:space="preserve">إجازة منتصف العام الدراسي </v>
          </cell>
        </row>
        <row r="583">
          <cell r="D583">
            <v>45708</v>
          </cell>
          <cell r="E583" t="str">
            <v>نهاية الفصل الدراسي الثاني</v>
          </cell>
        </row>
        <row r="584">
          <cell r="D584">
            <v>45711</v>
          </cell>
          <cell r="E584" t="str">
            <v xml:space="preserve">إجازة يوم التأسيس </v>
          </cell>
        </row>
        <row r="585">
          <cell r="D585">
            <v>45712</v>
          </cell>
          <cell r="E585" t="str">
            <v xml:space="preserve">إجازة الشتاء </v>
          </cell>
        </row>
        <row r="587">
          <cell r="D587">
            <v>45736</v>
          </cell>
          <cell r="E587" t="str">
            <v>بدايــــة إجــــــــازة عيــــد الفطــــر</v>
          </cell>
        </row>
        <row r="589">
          <cell r="D589">
            <v>45781</v>
          </cell>
          <cell r="E589" t="str">
            <v xml:space="preserve">إجازة نهاية أسبوع مطولة </v>
          </cell>
        </row>
        <row r="591">
          <cell r="D591">
            <v>45807</v>
          </cell>
          <cell r="E591" t="str">
            <v xml:space="preserve">إجازة عيد الأضحى </v>
          </cell>
        </row>
        <row r="593">
          <cell r="D593">
            <v>45834</v>
          </cell>
          <cell r="E593" t="str">
            <v xml:space="preserve">إجازة نهاية العام الدراسي 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9:M21"/>
  <sheetViews>
    <sheetView rightToLeft="1" tabSelected="1" workbookViewId="0">
      <selection activeCell="R19" sqref="R19"/>
    </sheetView>
  </sheetViews>
  <sheetFormatPr defaultRowHeight="14.25" x14ac:dyDescent="0.2"/>
  <cols>
    <col min="1" max="1" width="1.375" style="121" customWidth="1"/>
    <col min="2" max="2" width="9" style="121" hidden="1" customWidth="1"/>
    <col min="3" max="16384" width="9" style="121"/>
  </cols>
  <sheetData>
    <row r="19" spans="12:13" x14ac:dyDescent="0.2">
      <c r="L19" s="1793">
        <v>505793948</v>
      </c>
      <c r="M19" s="1793"/>
    </row>
    <row r="20" spans="12:13" x14ac:dyDescent="0.2">
      <c r="L20" s="1793"/>
      <c r="M20" s="1793"/>
    </row>
    <row r="21" spans="12:13" x14ac:dyDescent="0.2">
      <c r="L21" s="1793"/>
      <c r="M21" s="1793"/>
    </row>
  </sheetData>
  <sheetProtection algorithmName="SHA-512" hashValue="2NhOAyXlnHrqgqiD3aS/UIFAqd0Kk2tTnMmI4dc/gw8dnpzEYakaS+o6QOlknbqONTKqkRTcjHV+sLwfPFscqw==" saltValue="ha9b0fidnay/UEWwtpXlzA==" spinCount="100000" sheet="1" objects="1" scenarios="1"/>
  <mergeCells count="1">
    <mergeCell ref="L19:M21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8"/>
  <sheetViews>
    <sheetView rightToLeft="1" view="pageBreakPreview" zoomScaleNormal="100" zoomScaleSheetLayoutView="100" workbookViewId="0"/>
  </sheetViews>
  <sheetFormatPr defaultRowHeight="14.25" x14ac:dyDescent="0.2"/>
  <cols>
    <col min="1" max="1" width="1.125" style="333" customWidth="1"/>
    <col min="2" max="2" width="6.25" style="333" customWidth="1"/>
    <col min="3" max="3" width="3.25" style="333" customWidth="1"/>
    <col min="4" max="4" width="16.375" style="333" customWidth="1"/>
    <col min="5" max="5" width="0.5" style="333" customWidth="1"/>
    <col min="6" max="6" width="6.25" style="333" customWidth="1"/>
    <col min="7" max="7" width="3.25" style="333" customWidth="1"/>
    <col min="8" max="8" width="16.375" style="333" customWidth="1"/>
    <col min="9" max="9" width="0.5" style="333" customWidth="1"/>
    <col min="10" max="10" width="6.25" style="333" customWidth="1"/>
    <col min="11" max="11" width="3.25" style="333" customWidth="1"/>
    <col min="12" max="12" width="16.375" style="333" customWidth="1"/>
    <col min="13" max="16384" width="9" style="333"/>
  </cols>
  <sheetData>
    <row r="1" spans="2:12" ht="15" thickBot="1" x14ac:dyDescent="0.25"/>
    <row r="2" spans="2:12" ht="24" thickBot="1" x14ac:dyDescent="0.4">
      <c r="B2" s="963" t="s">
        <v>731</v>
      </c>
      <c r="C2" s="964"/>
      <c r="D2" s="964"/>
      <c r="E2" s="964"/>
      <c r="F2" s="964"/>
      <c r="G2" s="964"/>
      <c r="H2" s="964"/>
      <c r="I2" s="964"/>
      <c r="J2" s="964"/>
      <c r="K2" s="964"/>
      <c r="L2" s="965"/>
    </row>
    <row r="3" spans="2:12" ht="15.75" thickBot="1" x14ac:dyDescent="0.3">
      <c r="B3" s="604" t="s">
        <v>277</v>
      </c>
      <c r="C3" s="605">
        <v>1</v>
      </c>
      <c r="D3" s="606" t="s">
        <v>350</v>
      </c>
      <c r="F3" s="604" t="s">
        <v>277</v>
      </c>
      <c r="G3" s="605">
        <f>C3+1</f>
        <v>2</v>
      </c>
      <c r="H3" s="606" t="s">
        <v>350</v>
      </c>
      <c r="J3" s="604" t="s">
        <v>277</v>
      </c>
      <c r="K3" s="605">
        <f>G3+1</f>
        <v>3</v>
      </c>
      <c r="L3" s="606" t="s">
        <v>732</v>
      </c>
    </row>
    <row r="4" spans="2:12" ht="15" x14ac:dyDescent="0.25">
      <c r="B4" s="607" t="s">
        <v>244</v>
      </c>
      <c r="C4" s="608">
        <v>14</v>
      </c>
      <c r="D4" s="1794" t="s">
        <v>249</v>
      </c>
      <c r="F4" s="607" t="s">
        <v>244</v>
      </c>
      <c r="G4" s="608">
        <f>C8+3</f>
        <v>21</v>
      </c>
      <c r="H4" s="1797"/>
      <c r="J4" s="607" t="s">
        <v>244</v>
      </c>
      <c r="K4" s="608">
        <f>G8+3</f>
        <v>28</v>
      </c>
      <c r="L4" s="1797"/>
    </row>
    <row r="5" spans="2:12" ht="15" x14ac:dyDescent="0.25">
      <c r="B5" s="609" t="s">
        <v>245</v>
      </c>
      <c r="C5" s="608">
        <f>C4+1</f>
        <v>15</v>
      </c>
      <c r="D5" s="1795"/>
      <c r="F5" s="609" t="s">
        <v>245</v>
      </c>
      <c r="G5" s="610">
        <f>G4+1</f>
        <v>22</v>
      </c>
      <c r="H5" s="1795"/>
      <c r="J5" s="609" t="s">
        <v>245</v>
      </c>
      <c r="K5" s="610">
        <f>K4+1</f>
        <v>29</v>
      </c>
      <c r="L5" s="1795"/>
    </row>
    <row r="6" spans="2:12" ht="15" x14ac:dyDescent="0.25">
      <c r="B6" s="609" t="s">
        <v>246</v>
      </c>
      <c r="C6" s="608">
        <f>C5+1</f>
        <v>16</v>
      </c>
      <c r="D6" s="1795"/>
      <c r="F6" s="609" t="s">
        <v>246</v>
      </c>
      <c r="G6" s="610">
        <f t="shared" ref="G6:G8" si="0">G5+1</f>
        <v>23</v>
      </c>
      <c r="H6" s="1795"/>
      <c r="J6" s="609" t="s">
        <v>246</v>
      </c>
      <c r="K6" s="610">
        <f>K5+1</f>
        <v>30</v>
      </c>
      <c r="L6" s="1795"/>
    </row>
    <row r="7" spans="2:12" ht="15" x14ac:dyDescent="0.25">
      <c r="B7" s="609" t="s">
        <v>247</v>
      </c>
      <c r="C7" s="608">
        <f t="shared" ref="C7:C8" si="1">C6+1</f>
        <v>17</v>
      </c>
      <c r="D7" s="1795"/>
      <c r="F7" s="609" t="s">
        <v>247</v>
      </c>
      <c r="G7" s="610">
        <f t="shared" si="0"/>
        <v>24</v>
      </c>
      <c r="H7" s="1795"/>
      <c r="J7" s="609" t="s">
        <v>247</v>
      </c>
      <c r="K7" s="610">
        <v>1</v>
      </c>
      <c r="L7" s="1795"/>
    </row>
    <row r="8" spans="2:12" ht="15.75" thickBot="1" x14ac:dyDescent="0.3">
      <c r="B8" s="611" t="s">
        <v>248</v>
      </c>
      <c r="C8" s="612">
        <f t="shared" si="1"/>
        <v>18</v>
      </c>
      <c r="D8" s="1796"/>
      <c r="F8" s="611" t="s">
        <v>248</v>
      </c>
      <c r="G8" s="613">
        <f t="shared" si="0"/>
        <v>25</v>
      </c>
      <c r="H8" s="1796"/>
      <c r="J8" s="611" t="s">
        <v>248</v>
      </c>
      <c r="K8" s="613">
        <f t="shared" ref="K8" si="2">K7+1</f>
        <v>2</v>
      </c>
      <c r="L8" s="1796"/>
    </row>
    <row r="9" spans="2:12" ht="15" thickBot="1" x14ac:dyDescent="0.25">
      <c r="B9" s="966"/>
      <c r="C9" s="966"/>
      <c r="D9" s="966"/>
      <c r="E9" s="966"/>
      <c r="F9" s="966"/>
      <c r="G9" s="966"/>
      <c r="H9" s="966"/>
      <c r="I9" s="966"/>
      <c r="J9" s="966"/>
      <c r="K9" s="966"/>
      <c r="L9" s="966"/>
    </row>
    <row r="10" spans="2:12" ht="15.75" thickBot="1" x14ac:dyDescent="0.3">
      <c r="B10" s="604" t="s">
        <v>277</v>
      </c>
      <c r="C10" s="605">
        <f>K3+1</f>
        <v>4</v>
      </c>
      <c r="D10" s="606" t="s">
        <v>351</v>
      </c>
      <c r="F10" s="604" t="s">
        <v>277</v>
      </c>
      <c r="G10" s="605">
        <f>C10+1</f>
        <v>5</v>
      </c>
      <c r="H10" s="606" t="s">
        <v>351</v>
      </c>
      <c r="J10" s="604" t="s">
        <v>277</v>
      </c>
      <c r="K10" s="605">
        <f>G10+1</f>
        <v>6</v>
      </c>
      <c r="L10" s="606" t="s">
        <v>351</v>
      </c>
    </row>
    <row r="11" spans="2:12" ht="15" x14ac:dyDescent="0.25">
      <c r="B11" s="607" t="s">
        <v>244</v>
      </c>
      <c r="C11" s="608">
        <f>K8+3</f>
        <v>5</v>
      </c>
      <c r="D11" s="1797"/>
      <c r="F11" s="607" t="s">
        <v>244</v>
      </c>
      <c r="G11" s="608">
        <f>C15+3</f>
        <v>12</v>
      </c>
      <c r="H11" s="1797"/>
      <c r="J11" s="607" t="s">
        <v>244</v>
      </c>
      <c r="K11" s="608">
        <f>G15+3</f>
        <v>19</v>
      </c>
      <c r="L11" s="979" t="s">
        <v>255</v>
      </c>
    </row>
    <row r="12" spans="2:12" ht="15" x14ac:dyDescent="0.25">
      <c r="B12" s="609" t="s">
        <v>245</v>
      </c>
      <c r="C12" s="610">
        <f>C11+1</f>
        <v>6</v>
      </c>
      <c r="D12" s="1795"/>
      <c r="F12" s="609" t="s">
        <v>245</v>
      </c>
      <c r="G12" s="610">
        <f>G11+1</f>
        <v>13</v>
      </c>
      <c r="H12" s="1795"/>
      <c r="J12" s="609" t="s">
        <v>245</v>
      </c>
      <c r="K12" s="610">
        <f>K11+1</f>
        <v>20</v>
      </c>
      <c r="L12" s="980"/>
    </row>
    <row r="13" spans="2:12" ht="15" x14ac:dyDescent="0.25">
      <c r="B13" s="609" t="s">
        <v>246</v>
      </c>
      <c r="C13" s="610">
        <f>C12+1</f>
        <v>7</v>
      </c>
      <c r="D13" s="1795"/>
      <c r="F13" s="609" t="s">
        <v>246</v>
      </c>
      <c r="G13" s="610">
        <f>G12+1</f>
        <v>14</v>
      </c>
      <c r="H13" s="1795"/>
      <c r="J13" s="609" t="s">
        <v>246</v>
      </c>
      <c r="K13" s="610">
        <f>K12+1</f>
        <v>21</v>
      </c>
      <c r="L13" s="1795"/>
    </row>
    <row r="14" spans="2:12" ht="15" x14ac:dyDescent="0.25">
      <c r="B14" s="609" t="s">
        <v>247</v>
      </c>
      <c r="C14" s="610">
        <f>C13+1</f>
        <v>8</v>
      </c>
      <c r="D14" s="1795"/>
      <c r="F14" s="609" t="s">
        <v>247</v>
      </c>
      <c r="G14" s="610">
        <f>G13+1</f>
        <v>15</v>
      </c>
      <c r="H14" s="1795"/>
      <c r="J14" s="609" t="s">
        <v>247</v>
      </c>
      <c r="K14" s="610">
        <f>K13+1</f>
        <v>22</v>
      </c>
      <c r="L14" s="1795"/>
    </row>
    <row r="15" spans="2:12" ht="15.75" thickBot="1" x14ac:dyDescent="0.3">
      <c r="B15" s="614" t="s">
        <v>248</v>
      </c>
      <c r="C15" s="615">
        <f>C14+1</f>
        <v>9</v>
      </c>
      <c r="D15" s="1798"/>
      <c r="F15" s="614" t="s">
        <v>248</v>
      </c>
      <c r="G15" s="615">
        <f>G14+1</f>
        <v>16</v>
      </c>
      <c r="H15" s="1798"/>
      <c r="J15" s="614" t="s">
        <v>248</v>
      </c>
      <c r="K15" s="615">
        <f>K14+1</f>
        <v>23</v>
      </c>
      <c r="L15" s="1798"/>
    </row>
    <row r="16" spans="2:12" ht="15.75" thickBot="1" x14ac:dyDescent="0.3">
      <c r="B16" s="840" t="s">
        <v>250</v>
      </c>
      <c r="C16" s="841"/>
      <c r="D16" s="841"/>
      <c r="E16" s="841"/>
      <c r="F16" s="841"/>
      <c r="G16" s="841"/>
      <c r="H16" s="841"/>
      <c r="I16" s="841"/>
      <c r="J16" s="841"/>
      <c r="K16" s="841"/>
      <c r="L16" s="842"/>
    </row>
    <row r="17" spans="2:12" ht="15.75" thickBot="1" x14ac:dyDescent="0.3">
      <c r="B17" s="441" t="s">
        <v>277</v>
      </c>
      <c r="C17" s="616">
        <f>K10+1</f>
        <v>7</v>
      </c>
      <c r="D17" s="442" t="s">
        <v>351</v>
      </c>
      <c r="F17" s="441" t="s">
        <v>277</v>
      </c>
      <c r="G17" s="616">
        <f>C17+1</f>
        <v>8</v>
      </c>
      <c r="H17" s="442" t="s">
        <v>733</v>
      </c>
      <c r="J17" s="441" t="s">
        <v>277</v>
      </c>
      <c r="K17" s="616">
        <f>G17+1</f>
        <v>9</v>
      </c>
      <c r="L17" s="442" t="s">
        <v>733</v>
      </c>
    </row>
    <row r="18" spans="2:12" ht="15" x14ac:dyDescent="0.25">
      <c r="B18" s="607" t="s">
        <v>244</v>
      </c>
      <c r="C18" s="608">
        <f>K15+3</f>
        <v>26</v>
      </c>
      <c r="D18" s="1797"/>
      <c r="F18" s="607" t="s">
        <v>244</v>
      </c>
      <c r="G18" s="608">
        <v>3</v>
      </c>
      <c r="H18" s="1797"/>
      <c r="J18" s="607" t="s">
        <v>244</v>
      </c>
      <c r="K18" s="608">
        <f>G22+3</f>
        <v>10</v>
      </c>
      <c r="L18" s="1797"/>
    </row>
    <row r="19" spans="2:12" ht="15" x14ac:dyDescent="0.25">
      <c r="B19" s="609" t="s">
        <v>245</v>
      </c>
      <c r="C19" s="610">
        <f>C18+1</f>
        <v>27</v>
      </c>
      <c r="D19" s="1795"/>
      <c r="F19" s="609" t="s">
        <v>245</v>
      </c>
      <c r="G19" s="610">
        <f>G18+1</f>
        <v>4</v>
      </c>
      <c r="H19" s="1795"/>
      <c r="J19" s="609" t="s">
        <v>245</v>
      </c>
      <c r="K19" s="610">
        <f>K18+1</f>
        <v>11</v>
      </c>
      <c r="L19" s="1795"/>
    </row>
    <row r="20" spans="2:12" ht="15" x14ac:dyDescent="0.25">
      <c r="B20" s="609" t="s">
        <v>246</v>
      </c>
      <c r="C20" s="610">
        <f>C19+1</f>
        <v>28</v>
      </c>
      <c r="D20" s="1795"/>
      <c r="F20" s="609" t="s">
        <v>246</v>
      </c>
      <c r="G20" s="610">
        <f>G19+1</f>
        <v>5</v>
      </c>
      <c r="H20" s="1795"/>
      <c r="J20" s="609" t="s">
        <v>246</v>
      </c>
      <c r="K20" s="610">
        <f>K19+1</f>
        <v>12</v>
      </c>
      <c r="L20" s="1795"/>
    </row>
    <row r="21" spans="2:12" ht="15" x14ac:dyDescent="0.25">
      <c r="B21" s="609" t="s">
        <v>247</v>
      </c>
      <c r="C21" s="610">
        <f>C20+1</f>
        <v>29</v>
      </c>
      <c r="D21" s="1795"/>
      <c r="F21" s="609" t="s">
        <v>247</v>
      </c>
      <c r="G21" s="610">
        <f>G20+1</f>
        <v>6</v>
      </c>
      <c r="H21" s="1795"/>
      <c r="J21" s="609" t="s">
        <v>247</v>
      </c>
      <c r="K21" s="610">
        <f>K20+1</f>
        <v>13</v>
      </c>
      <c r="L21" s="1795"/>
    </row>
    <row r="22" spans="2:12" ht="15.75" thickBot="1" x14ac:dyDescent="0.3">
      <c r="B22" s="611" t="s">
        <v>248</v>
      </c>
      <c r="C22" s="613">
        <f>C21+1</f>
        <v>30</v>
      </c>
      <c r="D22" s="1796"/>
      <c r="F22" s="611" t="s">
        <v>248</v>
      </c>
      <c r="G22" s="613">
        <f>G21+1</f>
        <v>7</v>
      </c>
      <c r="H22" s="1796"/>
      <c r="J22" s="611" t="s">
        <v>248</v>
      </c>
      <c r="K22" s="613">
        <f>K21+1</f>
        <v>14</v>
      </c>
      <c r="L22" s="617" t="s">
        <v>260</v>
      </c>
    </row>
    <row r="23" spans="2:12" ht="15" thickBot="1" x14ac:dyDescent="0.25">
      <c r="B23" s="966"/>
      <c r="C23" s="966"/>
      <c r="D23" s="966"/>
      <c r="E23" s="966"/>
      <c r="F23" s="966"/>
      <c r="G23" s="966"/>
      <c r="H23" s="966"/>
      <c r="I23" s="966"/>
      <c r="J23" s="966"/>
      <c r="K23" s="966"/>
      <c r="L23" s="966"/>
    </row>
    <row r="24" spans="2:12" ht="15.75" thickBot="1" x14ac:dyDescent="0.3">
      <c r="B24" s="604" t="s">
        <v>277</v>
      </c>
      <c r="C24" s="605">
        <f>K17+1</f>
        <v>10</v>
      </c>
      <c r="D24" s="606" t="s">
        <v>733</v>
      </c>
      <c r="F24" s="604" t="s">
        <v>277</v>
      </c>
      <c r="G24" s="605">
        <f>C24+1</f>
        <v>11</v>
      </c>
      <c r="H24" s="606" t="s">
        <v>733</v>
      </c>
      <c r="J24" s="604" t="s">
        <v>277</v>
      </c>
      <c r="K24" s="605">
        <f>G24+1</f>
        <v>12</v>
      </c>
      <c r="L24" s="606" t="s">
        <v>351</v>
      </c>
    </row>
    <row r="25" spans="2:12" ht="15" x14ac:dyDescent="0.25">
      <c r="B25" s="607" t="s">
        <v>244</v>
      </c>
      <c r="C25" s="608">
        <f>K22+3</f>
        <v>17</v>
      </c>
      <c r="D25" s="1797"/>
      <c r="F25" s="607" t="s">
        <v>244</v>
      </c>
      <c r="G25" s="608">
        <f>C29+3</f>
        <v>24</v>
      </c>
      <c r="H25" s="1797"/>
      <c r="J25" s="607" t="s">
        <v>244</v>
      </c>
      <c r="K25" s="608">
        <v>1</v>
      </c>
      <c r="L25" s="960" t="s">
        <v>734</v>
      </c>
    </row>
    <row r="26" spans="2:12" ht="15" x14ac:dyDescent="0.25">
      <c r="B26" s="609" t="s">
        <v>245</v>
      </c>
      <c r="C26" s="610">
        <f>C25+1</f>
        <v>18</v>
      </c>
      <c r="D26" s="1795"/>
      <c r="F26" s="609" t="s">
        <v>245</v>
      </c>
      <c r="G26" s="610">
        <f>G25+1</f>
        <v>25</v>
      </c>
      <c r="H26" s="1795"/>
      <c r="J26" s="609" t="s">
        <v>245</v>
      </c>
      <c r="K26" s="610">
        <f>K25+1</f>
        <v>2</v>
      </c>
      <c r="L26" s="961"/>
    </row>
    <row r="27" spans="2:12" ht="15" x14ac:dyDescent="0.25">
      <c r="B27" s="609" t="s">
        <v>246</v>
      </c>
      <c r="C27" s="610">
        <f>C26+1</f>
        <v>19</v>
      </c>
      <c r="D27" s="1795"/>
      <c r="F27" s="609" t="s">
        <v>246</v>
      </c>
      <c r="G27" s="610">
        <f>G26+1</f>
        <v>26</v>
      </c>
      <c r="H27" s="1795"/>
      <c r="J27" s="609" t="s">
        <v>246</v>
      </c>
      <c r="K27" s="610">
        <f>K26+1</f>
        <v>3</v>
      </c>
      <c r="L27" s="961"/>
    </row>
    <row r="28" spans="2:12" ht="15" x14ac:dyDescent="0.25">
      <c r="B28" s="609" t="s">
        <v>247</v>
      </c>
      <c r="C28" s="610">
        <f>C27+1</f>
        <v>20</v>
      </c>
      <c r="D28" s="1795"/>
      <c r="F28" s="609" t="s">
        <v>247</v>
      </c>
      <c r="G28" s="610">
        <f>G27+1</f>
        <v>27</v>
      </c>
      <c r="H28" s="1795"/>
      <c r="J28" s="609" t="s">
        <v>247</v>
      </c>
      <c r="K28" s="610">
        <f>K27+1</f>
        <v>4</v>
      </c>
      <c r="L28" s="961"/>
    </row>
    <row r="29" spans="2:12" ht="15.75" thickBot="1" x14ac:dyDescent="0.3">
      <c r="B29" s="611" t="s">
        <v>248</v>
      </c>
      <c r="C29" s="613">
        <f>C28+1</f>
        <v>21</v>
      </c>
      <c r="D29" s="1796"/>
      <c r="F29" s="611" t="s">
        <v>248</v>
      </c>
      <c r="G29" s="613">
        <f>G28+1</f>
        <v>28</v>
      </c>
      <c r="H29" s="1796"/>
      <c r="J29" s="611" t="s">
        <v>248</v>
      </c>
      <c r="K29" s="613">
        <f>K28+1</f>
        <v>5</v>
      </c>
      <c r="L29" s="962"/>
    </row>
    <row r="30" spans="2:12" ht="15" x14ac:dyDescent="0.25">
      <c r="B30" s="448"/>
      <c r="C30" s="448"/>
      <c r="D30" s="448"/>
      <c r="F30" s="448"/>
      <c r="G30" s="448"/>
      <c r="H30" s="448"/>
      <c r="J30" s="957"/>
      <c r="K30" s="957"/>
      <c r="L30" s="957"/>
    </row>
    <row r="31" spans="2:12" ht="15" x14ac:dyDescent="0.25">
      <c r="B31" s="448"/>
      <c r="C31" s="448"/>
      <c r="D31" s="448"/>
      <c r="F31" s="448"/>
      <c r="G31" s="448"/>
      <c r="H31" s="448"/>
      <c r="J31" s="958"/>
      <c r="K31" s="958"/>
      <c r="L31" s="958"/>
    </row>
    <row r="32" spans="2:12" ht="15" x14ac:dyDescent="0.25">
      <c r="B32" s="448"/>
      <c r="C32" s="448"/>
      <c r="D32" s="448"/>
      <c r="F32" s="448"/>
      <c r="G32" s="448"/>
      <c r="H32" s="448"/>
      <c r="J32" s="958"/>
      <c r="K32" s="958"/>
      <c r="L32" s="958"/>
    </row>
    <row r="33" spans="2:13" ht="15" x14ac:dyDescent="0.25">
      <c r="B33" s="448"/>
      <c r="C33" s="448"/>
      <c r="D33" s="448"/>
      <c r="F33" s="448"/>
      <c r="G33" s="448"/>
      <c r="H33" s="448"/>
      <c r="J33" s="958"/>
      <c r="K33" s="958"/>
      <c r="L33" s="958"/>
    </row>
    <row r="34" spans="2:13" ht="15" x14ac:dyDescent="0.25">
      <c r="B34" s="448"/>
      <c r="C34" s="448"/>
      <c r="D34" s="448"/>
      <c r="F34" s="448"/>
      <c r="G34" s="448"/>
      <c r="H34" s="448"/>
      <c r="J34" s="958"/>
      <c r="K34" s="958"/>
      <c r="L34" s="958"/>
    </row>
    <row r="35" spans="2:13" ht="15.75" customHeight="1" thickBot="1" x14ac:dyDescent="0.25">
      <c r="J35" s="959"/>
      <c r="K35" s="959"/>
      <c r="L35" s="959"/>
    </row>
    <row r="36" spans="2:13" ht="24" thickBot="1" x14ac:dyDescent="0.4">
      <c r="B36" s="963" t="str">
        <f>B2</f>
        <v>توزيع الأسابيع الدراسية للفصل الدراسي الأول 1446</v>
      </c>
      <c r="C36" s="964"/>
      <c r="D36" s="964"/>
      <c r="E36" s="964"/>
      <c r="F36" s="964"/>
      <c r="G36" s="964"/>
      <c r="H36" s="964"/>
      <c r="I36" s="964"/>
      <c r="J36" s="964"/>
      <c r="K36" s="964"/>
      <c r="L36" s="965"/>
    </row>
    <row r="37" spans="2:13" ht="15" thickBot="1" x14ac:dyDescent="0.25">
      <c r="M37" s="337"/>
    </row>
    <row r="38" spans="2:13" ht="18" x14ac:dyDescent="0.25">
      <c r="B38" s="974">
        <f>[1]اساسي!C572</f>
        <v>45522</v>
      </c>
      <c r="C38" s="975"/>
      <c r="D38" s="975"/>
      <c r="E38" s="975"/>
      <c r="F38" s="975"/>
      <c r="G38" s="975"/>
      <c r="H38" s="976" t="str">
        <f>[1]اساسي!E572</f>
        <v>بداية الدراسة للفصل الدراسي الأول</v>
      </c>
      <c r="I38" s="977"/>
      <c r="J38" s="977"/>
      <c r="K38" s="977"/>
      <c r="L38" s="978"/>
      <c r="M38" s="337"/>
    </row>
    <row r="39" spans="2:13" ht="18" x14ac:dyDescent="0.25">
      <c r="B39" s="972">
        <f>[1]اساسي!C573</f>
        <v>45557</v>
      </c>
      <c r="C39" s="947"/>
      <c r="D39" s="947"/>
      <c r="E39" s="947"/>
      <c r="F39" s="947"/>
      <c r="G39" s="947"/>
      <c r="H39" s="948" t="str">
        <f>[1]اساسي!E573</f>
        <v xml:space="preserve"> إجازة اليوم الوطني</v>
      </c>
      <c r="I39" s="949"/>
      <c r="J39" s="949"/>
      <c r="K39" s="949"/>
      <c r="L39" s="973"/>
      <c r="M39" s="337"/>
    </row>
    <row r="40" spans="2:13" ht="18" x14ac:dyDescent="0.25">
      <c r="B40" s="972">
        <f>[1]اساسي!C574</f>
        <v>45558</v>
      </c>
      <c r="C40" s="947"/>
      <c r="D40" s="947"/>
      <c r="E40" s="947"/>
      <c r="F40" s="947"/>
      <c r="G40" s="947"/>
      <c r="H40" s="948" t="str">
        <f>[1]اساسي!E574</f>
        <v xml:space="preserve"> إجازة اليوم الوطني</v>
      </c>
      <c r="I40" s="949"/>
      <c r="J40" s="949"/>
      <c r="K40" s="949"/>
      <c r="L40" s="973"/>
      <c r="M40" s="337"/>
    </row>
    <row r="41" spans="2:13" ht="18" x14ac:dyDescent="0.25">
      <c r="B41" s="972">
        <f>[1]اساسي!C575</f>
        <v>45582</v>
      </c>
      <c r="C41" s="947"/>
      <c r="D41" s="947"/>
      <c r="E41" s="947"/>
      <c r="F41" s="947"/>
      <c r="G41" s="947"/>
      <c r="H41" s="948" t="str">
        <f>[1]اساسي!E575</f>
        <v xml:space="preserve">إجازة نهاية أسبوع مطولة </v>
      </c>
      <c r="I41" s="949"/>
      <c r="J41" s="949"/>
      <c r="K41" s="949"/>
      <c r="L41" s="973"/>
      <c r="M41" s="337"/>
    </row>
    <row r="42" spans="2:13" ht="18" x14ac:dyDescent="0.25">
      <c r="B42" s="972">
        <f>[1]اساسي!C576</f>
        <v>45603</v>
      </c>
      <c r="C42" s="947"/>
      <c r="D42" s="947"/>
      <c r="E42" s="947"/>
      <c r="F42" s="947"/>
      <c r="G42" s="947"/>
      <c r="H42" s="948" t="str">
        <f>[1]اساسي!E576</f>
        <v xml:space="preserve"> نهاية الفصل الأول</v>
      </c>
      <c r="I42" s="949"/>
      <c r="J42" s="949"/>
      <c r="K42" s="949"/>
      <c r="L42" s="973"/>
      <c r="M42" s="337"/>
    </row>
    <row r="43" spans="2:13" ht="18.75" thickBot="1" x14ac:dyDescent="0.3">
      <c r="B43" s="967">
        <f>[1]اساسي!C577</f>
        <v>45604</v>
      </c>
      <c r="C43" s="968"/>
      <c r="D43" s="968"/>
      <c r="E43" s="968"/>
      <c r="F43" s="968"/>
      <c r="G43" s="968"/>
      <c r="H43" s="969" t="str">
        <f>[1]اساسي!E577</f>
        <v>إجازة الخريف</v>
      </c>
      <c r="I43" s="970"/>
      <c r="J43" s="970"/>
      <c r="K43" s="970"/>
      <c r="L43" s="971"/>
      <c r="M43" s="337"/>
    </row>
    <row r="44" spans="2:13" ht="15" thickBot="1" x14ac:dyDescent="0.25">
      <c r="M44" s="337"/>
    </row>
    <row r="45" spans="2:13" ht="18.75" thickBot="1" x14ac:dyDescent="0.3">
      <c r="B45" s="951" t="s">
        <v>447</v>
      </c>
      <c r="C45" s="952"/>
      <c r="D45" s="952"/>
      <c r="E45" s="952"/>
      <c r="F45" s="952"/>
      <c r="G45" s="953"/>
      <c r="H45" s="618">
        <v>12</v>
      </c>
      <c r="M45" s="337"/>
    </row>
    <row r="46" spans="2:13" ht="18.75" thickBot="1" x14ac:dyDescent="0.3">
      <c r="B46" s="951" t="s">
        <v>449</v>
      </c>
      <c r="C46" s="952"/>
      <c r="D46" s="952"/>
      <c r="E46" s="952"/>
      <c r="F46" s="952"/>
      <c r="G46" s="953"/>
      <c r="H46" s="618">
        <v>57</v>
      </c>
    </row>
    <row r="47" spans="2:13" ht="18.75" thickBot="1" x14ac:dyDescent="0.3">
      <c r="B47" s="951" t="s">
        <v>735</v>
      </c>
      <c r="C47" s="952"/>
      <c r="D47" s="952"/>
      <c r="E47" s="952"/>
      <c r="F47" s="952"/>
      <c r="G47" s="953"/>
      <c r="H47" s="618">
        <v>2</v>
      </c>
    </row>
    <row r="55" spans="2:12" ht="15" thickBot="1" x14ac:dyDescent="0.25"/>
    <row r="56" spans="2:12" ht="24" thickBot="1" x14ac:dyDescent="0.4">
      <c r="B56" s="963" t="s">
        <v>736</v>
      </c>
      <c r="C56" s="964"/>
      <c r="D56" s="964"/>
      <c r="E56" s="964"/>
      <c r="F56" s="964"/>
      <c r="G56" s="964"/>
      <c r="H56" s="964"/>
      <c r="I56" s="964"/>
      <c r="J56" s="964"/>
      <c r="K56" s="964"/>
      <c r="L56" s="965"/>
    </row>
    <row r="57" spans="2:12" ht="15.75" thickBot="1" x14ac:dyDescent="0.3">
      <c r="B57" s="604" t="s">
        <v>277</v>
      </c>
      <c r="C57" s="605">
        <v>1</v>
      </c>
      <c r="D57" s="606" t="s">
        <v>342</v>
      </c>
      <c r="F57" s="604" t="s">
        <v>277</v>
      </c>
      <c r="G57" s="605">
        <f>C57+1</f>
        <v>2</v>
      </c>
      <c r="H57" s="606" t="s">
        <v>342</v>
      </c>
      <c r="J57" s="604" t="s">
        <v>277</v>
      </c>
      <c r="K57" s="605">
        <f>G57+1</f>
        <v>3</v>
      </c>
      <c r="L57" s="606" t="s">
        <v>737</v>
      </c>
    </row>
    <row r="58" spans="2:12" ht="15" x14ac:dyDescent="0.25">
      <c r="B58" s="607" t="s">
        <v>244</v>
      </c>
      <c r="C58" s="608">
        <v>15</v>
      </c>
      <c r="D58" s="1794" t="s">
        <v>263</v>
      </c>
      <c r="F58" s="607" t="s">
        <v>244</v>
      </c>
      <c r="G58" s="608">
        <f>C62+3</f>
        <v>22</v>
      </c>
      <c r="H58" s="1797"/>
      <c r="J58" s="607" t="s">
        <v>244</v>
      </c>
      <c r="K58" s="608">
        <f>G62+3</f>
        <v>29</v>
      </c>
      <c r="L58" s="1797"/>
    </row>
    <row r="59" spans="2:12" ht="15" x14ac:dyDescent="0.25">
      <c r="B59" s="609" t="s">
        <v>245</v>
      </c>
      <c r="C59" s="608">
        <f>C58+1</f>
        <v>16</v>
      </c>
      <c r="D59" s="1795"/>
      <c r="F59" s="609" t="s">
        <v>245</v>
      </c>
      <c r="G59" s="610">
        <f>G58+1</f>
        <v>23</v>
      </c>
      <c r="H59" s="1795"/>
      <c r="J59" s="609" t="s">
        <v>245</v>
      </c>
      <c r="K59" s="610">
        <v>1</v>
      </c>
      <c r="L59" s="1795"/>
    </row>
    <row r="60" spans="2:12" ht="15" x14ac:dyDescent="0.25">
      <c r="B60" s="609" t="s">
        <v>246</v>
      </c>
      <c r="C60" s="608">
        <f>C59+1</f>
        <v>17</v>
      </c>
      <c r="D60" s="1795"/>
      <c r="F60" s="609" t="s">
        <v>246</v>
      </c>
      <c r="G60" s="610">
        <f t="shared" ref="G60:G62" si="3">G59+1</f>
        <v>24</v>
      </c>
      <c r="H60" s="1795"/>
      <c r="J60" s="609" t="s">
        <v>246</v>
      </c>
      <c r="K60" s="610">
        <f>K59+1</f>
        <v>2</v>
      </c>
      <c r="L60" s="1795"/>
    </row>
    <row r="61" spans="2:12" ht="15" x14ac:dyDescent="0.25">
      <c r="B61" s="609" t="s">
        <v>247</v>
      </c>
      <c r="C61" s="608">
        <f t="shared" ref="C61:C62" si="4">C60+1</f>
        <v>18</v>
      </c>
      <c r="D61" s="1795"/>
      <c r="F61" s="609" t="s">
        <v>247</v>
      </c>
      <c r="G61" s="610">
        <f t="shared" si="3"/>
        <v>25</v>
      </c>
      <c r="H61" s="1795"/>
      <c r="J61" s="609" t="s">
        <v>247</v>
      </c>
      <c r="K61" s="610">
        <f>K60+1</f>
        <v>3</v>
      </c>
      <c r="L61" s="1795"/>
    </row>
    <row r="62" spans="2:12" ht="15.75" thickBot="1" x14ac:dyDescent="0.3">
      <c r="B62" s="611" t="s">
        <v>248</v>
      </c>
      <c r="C62" s="612">
        <f t="shared" si="4"/>
        <v>19</v>
      </c>
      <c r="D62" s="1796"/>
      <c r="F62" s="611" t="s">
        <v>248</v>
      </c>
      <c r="G62" s="613">
        <f t="shared" si="3"/>
        <v>26</v>
      </c>
      <c r="H62" s="1796"/>
      <c r="J62" s="611" t="s">
        <v>248</v>
      </c>
      <c r="K62" s="613">
        <f t="shared" ref="K62" si="5">K61+1</f>
        <v>4</v>
      </c>
      <c r="L62" s="1796"/>
    </row>
    <row r="63" spans="2:12" ht="15" thickBot="1" x14ac:dyDescent="0.25">
      <c r="B63" s="966"/>
      <c r="C63" s="966"/>
      <c r="D63" s="966"/>
      <c r="E63" s="966"/>
      <c r="F63" s="966"/>
      <c r="G63" s="966"/>
      <c r="H63" s="966"/>
      <c r="I63" s="966"/>
      <c r="J63" s="966"/>
      <c r="K63" s="966"/>
      <c r="L63" s="966"/>
    </row>
    <row r="64" spans="2:12" ht="15.75" thickBot="1" x14ac:dyDescent="0.3">
      <c r="B64" s="604" t="s">
        <v>277</v>
      </c>
      <c r="C64" s="605">
        <f>K57+1</f>
        <v>4</v>
      </c>
      <c r="D64" s="606" t="s">
        <v>343</v>
      </c>
      <c r="F64" s="604" t="s">
        <v>277</v>
      </c>
      <c r="G64" s="605">
        <f>C64+1</f>
        <v>5</v>
      </c>
      <c r="H64" s="606" t="s">
        <v>343</v>
      </c>
      <c r="J64" s="604" t="s">
        <v>277</v>
      </c>
      <c r="K64" s="605">
        <f>G64+1</f>
        <v>6</v>
      </c>
      <c r="L64" s="606" t="s">
        <v>343</v>
      </c>
    </row>
    <row r="65" spans="2:12" ht="15" x14ac:dyDescent="0.25">
      <c r="B65" s="607" t="s">
        <v>244</v>
      </c>
      <c r="C65" s="608">
        <f>K62+3</f>
        <v>7</v>
      </c>
      <c r="D65" s="1797"/>
      <c r="F65" s="607" t="s">
        <v>244</v>
      </c>
      <c r="G65" s="608">
        <f>C69+3</f>
        <v>14</v>
      </c>
      <c r="H65" s="1797"/>
      <c r="J65" s="607" t="s">
        <v>244</v>
      </c>
      <c r="K65" s="608">
        <f>G69+3</f>
        <v>21</v>
      </c>
      <c r="L65" s="1797"/>
    </row>
    <row r="66" spans="2:12" ht="15" x14ac:dyDescent="0.25">
      <c r="B66" s="609" t="s">
        <v>245</v>
      </c>
      <c r="C66" s="610">
        <f>C65+1</f>
        <v>8</v>
      </c>
      <c r="D66" s="1795"/>
      <c r="F66" s="609" t="s">
        <v>245</v>
      </c>
      <c r="G66" s="610">
        <f>G65+1</f>
        <v>15</v>
      </c>
      <c r="H66" s="1795"/>
      <c r="J66" s="609" t="s">
        <v>245</v>
      </c>
      <c r="K66" s="610">
        <f>K65+1</f>
        <v>22</v>
      </c>
      <c r="L66" s="1795"/>
    </row>
    <row r="67" spans="2:12" ht="15" x14ac:dyDescent="0.25">
      <c r="B67" s="609" t="s">
        <v>246</v>
      </c>
      <c r="C67" s="610">
        <f>C66+1</f>
        <v>9</v>
      </c>
      <c r="D67" s="1795"/>
      <c r="F67" s="609" t="s">
        <v>246</v>
      </c>
      <c r="G67" s="610">
        <f>G66+1</f>
        <v>16</v>
      </c>
      <c r="H67" s="1795"/>
      <c r="J67" s="609" t="s">
        <v>246</v>
      </c>
      <c r="K67" s="610">
        <f>K66+1</f>
        <v>23</v>
      </c>
      <c r="L67" s="1795"/>
    </row>
    <row r="68" spans="2:12" ht="15" x14ac:dyDescent="0.25">
      <c r="B68" s="609" t="s">
        <v>247</v>
      </c>
      <c r="C68" s="610">
        <f>C67+1</f>
        <v>10</v>
      </c>
      <c r="D68" s="1802" t="s">
        <v>260</v>
      </c>
      <c r="F68" s="609" t="s">
        <v>247</v>
      </c>
      <c r="G68" s="610">
        <f>G67+1</f>
        <v>17</v>
      </c>
      <c r="H68" s="1795"/>
      <c r="J68" s="609" t="s">
        <v>247</v>
      </c>
      <c r="K68" s="610">
        <f>K67+1</f>
        <v>24</v>
      </c>
      <c r="L68" s="1795"/>
    </row>
    <row r="69" spans="2:12" ht="15.75" thickBot="1" x14ac:dyDescent="0.3">
      <c r="B69" s="614" t="s">
        <v>248</v>
      </c>
      <c r="C69" s="615">
        <f>C68+1</f>
        <v>11</v>
      </c>
      <c r="D69" s="1803"/>
      <c r="F69" s="614" t="s">
        <v>248</v>
      </c>
      <c r="G69" s="615">
        <f>G68+1</f>
        <v>18</v>
      </c>
      <c r="H69" s="1798"/>
      <c r="J69" s="614" t="s">
        <v>248</v>
      </c>
      <c r="K69" s="615">
        <f>K68+1</f>
        <v>25</v>
      </c>
      <c r="L69" s="1798"/>
    </row>
    <row r="70" spans="2:12" ht="15.75" thickBot="1" x14ac:dyDescent="0.3">
      <c r="B70" s="840" t="s">
        <v>250</v>
      </c>
      <c r="C70" s="841"/>
      <c r="D70" s="841"/>
      <c r="E70" s="841"/>
      <c r="F70" s="841"/>
      <c r="G70" s="841"/>
      <c r="H70" s="841"/>
      <c r="I70" s="841"/>
      <c r="J70" s="841"/>
      <c r="K70" s="841"/>
      <c r="L70" s="842"/>
    </row>
    <row r="71" spans="2:12" ht="15.75" thickBot="1" x14ac:dyDescent="0.3">
      <c r="B71" s="441" t="s">
        <v>277</v>
      </c>
      <c r="C71" s="616">
        <f>K64+1</f>
        <v>7</v>
      </c>
      <c r="D71" s="442" t="s">
        <v>738</v>
      </c>
      <c r="F71" s="441" t="s">
        <v>277</v>
      </c>
      <c r="G71" s="616">
        <f>C71+1</f>
        <v>8</v>
      </c>
      <c r="H71" s="442" t="s">
        <v>344</v>
      </c>
      <c r="J71" s="604" t="s">
        <v>277</v>
      </c>
      <c r="K71" s="605">
        <f>G71+1</f>
        <v>9</v>
      </c>
      <c r="L71" s="442" t="s">
        <v>344</v>
      </c>
    </row>
    <row r="72" spans="2:12" ht="15" x14ac:dyDescent="0.25">
      <c r="B72" s="607" t="s">
        <v>244</v>
      </c>
      <c r="C72" s="608">
        <f>K69+3</f>
        <v>28</v>
      </c>
      <c r="D72" s="1797"/>
      <c r="F72" s="607" t="s">
        <v>244</v>
      </c>
      <c r="G72" s="608">
        <v>12</v>
      </c>
      <c r="H72" s="1797"/>
      <c r="J72" s="607" t="s">
        <v>244</v>
      </c>
      <c r="K72" s="608">
        <f>G76+3</f>
        <v>19</v>
      </c>
      <c r="L72" s="1797"/>
    </row>
    <row r="73" spans="2:12" ht="15" x14ac:dyDescent="0.25">
      <c r="B73" s="609" t="s">
        <v>245</v>
      </c>
      <c r="C73" s="610">
        <f>C72+1</f>
        <v>29</v>
      </c>
      <c r="D73" s="1795"/>
      <c r="F73" s="609" t="s">
        <v>245</v>
      </c>
      <c r="G73" s="610">
        <f>G72+1</f>
        <v>13</v>
      </c>
      <c r="H73" s="1795"/>
      <c r="J73" s="609" t="s">
        <v>245</v>
      </c>
      <c r="K73" s="610">
        <f>K72+1</f>
        <v>20</v>
      </c>
      <c r="L73" s="1795"/>
    </row>
    <row r="74" spans="2:12" ht="15" x14ac:dyDescent="0.25">
      <c r="B74" s="609" t="s">
        <v>246</v>
      </c>
      <c r="C74" s="610">
        <f>C73+1</f>
        <v>30</v>
      </c>
      <c r="D74" s="1795"/>
      <c r="F74" s="609" t="s">
        <v>246</v>
      </c>
      <c r="G74" s="610">
        <f>G73+1</f>
        <v>14</v>
      </c>
      <c r="H74" s="1795"/>
      <c r="J74" s="609" t="s">
        <v>246</v>
      </c>
      <c r="K74" s="610">
        <f>K73+1</f>
        <v>21</v>
      </c>
      <c r="L74" s="1795"/>
    </row>
    <row r="75" spans="2:12" ht="15" x14ac:dyDescent="0.25">
      <c r="B75" s="609" t="s">
        <v>247</v>
      </c>
      <c r="C75" s="610">
        <v>1</v>
      </c>
      <c r="D75" s="1795"/>
      <c r="F75" s="609" t="s">
        <v>247</v>
      </c>
      <c r="G75" s="610">
        <f>G74+1</f>
        <v>15</v>
      </c>
      <c r="H75" s="1795"/>
      <c r="J75" s="609" t="s">
        <v>247</v>
      </c>
      <c r="K75" s="610">
        <f>K74+1</f>
        <v>22</v>
      </c>
      <c r="L75" s="1795"/>
    </row>
    <row r="76" spans="2:12" ht="15.75" thickBot="1" x14ac:dyDescent="0.3">
      <c r="B76" s="614" t="s">
        <v>248</v>
      </c>
      <c r="C76" s="615">
        <f>C75+1</f>
        <v>2</v>
      </c>
      <c r="D76" s="1798"/>
      <c r="F76" s="611" t="s">
        <v>248</v>
      </c>
      <c r="G76" s="613">
        <f>G75+1</f>
        <v>16</v>
      </c>
      <c r="H76" s="1796"/>
      <c r="J76" s="611" t="s">
        <v>248</v>
      </c>
      <c r="K76" s="613">
        <f>K75+1</f>
        <v>23</v>
      </c>
      <c r="L76" s="1796"/>
    </row>
    <row r="77" spans="2:12" ht="15.75" thickBot="1" x14ac:dyDescent="0.3">
      <c r="B77" s="954" t="s">
        <v>739</v>
      </c>
      <c r="C77" s="955"/>
      <c r="D77" s="956"/>
      <c r="E77" s="619"/>
      <c r="F77" s="619"/>
      <c r="G77" s="619"/>
      <c r="H77" s="619"/>
      <c r="I77" s="619"/>
      <c r="J77" s="619"/>
      <c r="K77" s="619"/>
      <c r="L77" s="619"/>
    </row>
    <row r="78" spans="2:12" ht="15.75" thickBot="1" x14ac:dyDescent="0.3">
      <c r="B78" s="441" t="s">
        <v>277</v>
      </c>
      <c r="C78" s="616">
        <f>K71+1</f>
        <v>10</v>
      </c>
      <c r="D78" s="442" t="s">
        <v>344</v>
      </c>
      <c r="F78" s="604" t="s">
        <v>277</v>
      </c>
      <c r="G78" s="605">
        <f>C78+1</f>
        <v>11</v>
      </c>
      <c r="H78" s="606" t="s">
        <v>345</v>
      </c>
      <c r="J78" s="604" t="s">
        <v>277</v>
      </c>
      <c r="K78" s="605">
        <f>G78+1</f>
        <v>12</v>
      </c>
      <c r="L78" s="606" t="s">
        <v>345</v>
      </c>
    </row>
    <row r="79" spans="2:12" ht="15" customHeight="1" x14ac:dyDescent="0.25">
      <c r="B79" s="607" t="s">
        <v>244</v>
      </c>
      <c r="C79" s="608">
        <f>K76+3</f>
        <v>26</v>
      </c>
      <c r="D79" s="1797"/>
      <c r="F79" s="607" t="s">
        <v>244</v>
      </c>
      <c r="G79" s="608">
        <v>3</v>
      </c>
      <c r="H79" s="1797"/>
      <c r="J79" s="607" t="s">
        <v>244</v>
      </c>
      <c r="K79" s="608">
        <f>G83+3</f>
        <v>10</v>
      </c>
      <c r="L79" s="1797"/>
    </row>
    <row r="80" spans="2:12" ht="15" x14ac:dyDescent="0.25">
      <c r="B80" s="609" t="s">
        <v>245</v>
      </c>
      <c r="C80" s="610">
        <f>C79+1</f>
        <v>27</v>
      </c>
      <c r="D80" s="1795"/>
      <c r="F80" s="609" t="s">
        <v>245</v>
      </c>
      <c r="G80" s="610">
        <f>G79+1</f>
        <v>4</v>
      </c>
      <c r="H80" s="1795"/>
      <c r="J80" s="609" t="s">
        <v>245</v>
      </c>
      <c r="K80" s="610">
        <f>K79+1</f>
        <v>11</v>
      </c>
      <c r="L80" s="1795"/>
    </row>
    <row r="81" spans="2:13" ht="15" x14ac:dyDescent="0.25">
      <c r="B81" s="609" t="s">
        <v>246</v>
      </c>
      <c r="C81" s="610">
        <f>C80+1</f>
        <v>28</v>
      </c>
      <c r="D81" s="1795"/>
      <c r="F81" s="609" t="s">
        <v>246</v>
      </c>
      <c r="G81" s="610">
        <f>G80+1</f>
        <v>5</v>
      </c>
      <c r="H81" s="1795"/>
      <c r="J81" s="609" t="s">
        <v>246</v>
      </c>
      <c r="K81" s="610">
        <f>K80+1</f>
        <v>12</v>
      </c>
      <c r="L81" s="1795"/>
    </row>
    <row r="82" spans="2:13" ht="15" x14ac:dyDescent="0.25">
      <c r="B82" s="609" t="s">
        <v>247</v>
      </c>
      <c r="C82" s="610">
        <f>C81+1</f>
        <v>29</v>
      </c>
      <c r="D82" s="1795"/>
      <c r="F82" s="609" t="s">
        <v>247</v>
      </c>
      <c r="G82" s="610">
        <f>G81+1</f>
        <v>6</v>
      </c>
      <c r="H82" s="1795"/>
      <c r="J82" s="609" t="s">
        <v>247</v>
      </c>
      <c r="K82" s="610">
        <f>K81+1</f>
        <v>13</v>
      </c>
      <c r="L82" s="1795"/>
    </row>
    <row r="83" spans="2:13" ht="15.75" thickBot="1" x14ac:dyDescent="0.3">
      <c r="B83" s="611" t="s">
        <v>248</v>
      </c>
      <c r="C83" s="613">
        <f>C82+1</f>
        <v>30</v>
      </c>
      <c r="D83" s="1796"/>
      <c r="F83" s="611" t="s">
        <v>248</v>
      </c>
      <c r="G83" s="613">
        <f>G82+1</f>
        <v>7</v>
      </c>
      <c r="H83" s="1796"/>
      <c r="J83" s="611" t="s">
        <v>248</v>
      </c>
      <c r="K83" s="613">
        <f>K82+1</f>
        <v>14</v>
      </c>
      <c r="L83" s="1796"/>
    </row>
    <row r="84" spans="2:13" ht="15.75" thickBot="1" x14ac:dyDescent="0.3">
      <c r="B84" s="448"/>
      <c r="C84" s="448"/>
      <c r="D84" s="448"/>
      <c r="F84" s="448"/>
      <c r="G84" s="448"/>
      <c r="H84" s="448"/>
      <c r="J84" s="957"/>
      <c r="K84" s="957"/>
      <c r="L84" s="957"/>
    </row>
    <row r="85" spans="2:13" ht="15.75" thickBot="1" x14ac:dyDescent="0.3">
      <c r="B85" s="604" t="s">
        <v>277</v>
      </c>
      <c r="C85" s="605">
        <f>K78+1</f>
        <v>13</v>
      </c>
      <c r="D85" s="606" t="s">
        <v>345</v>
      </c>
      <c r="F85" s="448"/>
      <c r="G85" s="448"/>
      <c r="H85" s="448"/>
      <c r="J85" s="958"/>
      <c r="K85" s="958"/>
      <c r="L85" s="958"/>
    </row>
    <row r="86" spans="2:13" ht="15" x14ac:dyDescent="0.25">
      <c r="B86" s="607" t="s">
        <v>244</v>
      </c>
      <c r="C86" s="608">
        <f>K83+3</f>
        <v>17</v>
      </c>
      <c r="D86" s="1799" t="s">
        <v>740</v>
      </c>
      <c r="F86" s="448"/>
      <c r="G86" s="448"/>
      <c r="H86" s="448"/>
      <c r="J86" s="958"/>
      <c r="K86" s="958"/>
      <c r="L86" s="958"/>
    </row>
    <row r="87" spans="2:13" ht="15" x14ac:dyDescent="0.25">
      <c r="B87" s="609" t="s">
        <v>245</v>
      </c>
      <c r="C87" s="610">
        <f>C86+1</f>
        <v>18</v>
      </c>
      <c r="D87" s="1800"/>
      <c r="F87" s="448"/>
      <c r="G87" s="448"/>
      <c r="H87" s="448"/>
      <c r="J87" s="958"/>
      <c r="K87" s="958"/>
      <c r="L87" s="958"/>
    </row>
    <row r="88" spans="2:13" ht="15" x14ac:dyDescent="0.25">
      <c r="B88" s="609" t="s">
        <v>246</v>
      </c>
      <c r="C88" s="610">
        <f>C87+1</f>
        <v>19</v>
      </c>
      <c r="D88" s="1800"/>
      <c r="F88" s="448"/>
      <c r="G88" s="448"/>
      <c r="H88" s="448"/>
      <c r="J88" s="958"/>
      <c r="K88" s="958"/>
      <c r="L88" s="958"/>
    </row>
    <row r="89" spans="2:13" ht="15" x14ac:dyDescent="0.25">
      <c r="B89" s="609" t="s">
        <v>247</v>
      </c>
      <c r="C89" s="610">
        <f>C88+1</f>
        <v>20</v>
      </c>
      <c r="D89" s="1800"/>
      <c r="F89" s="448"/>
      <c r="G89" s="448"/>
      <c r="H89" s="448"/>
      <c r="J89" s="958"/>
      <c r="K89" s="958"/>
      <c r="L89" s="958"/>
    </row>
    <row r="90" spans="2:13" ht="15.75" thickBot="1" x14ac:dyDescent="0.3">
      <c r="B90" s="611" t="s">
        <v>248</v>
      </c>
      <c r="C90" s="613">
        <f>C89+1</f>
        <v>21</v>
      </c>
      <c r="D90" s="1801"/>
      <c r="F90" s="448"/>
      <c r="G90" s="448"/>
      <c r="H90" s="448"/>
      <c r="J90" s="958"/>
      <c r="K90" s="958"/>
      <c r="L90" s="958"/>
    </row>
    <row r="91" spans="2:13" ht="6.75" customHeight="1" thickBot="1" x14ac:dyDescent="0.25">
      <c r="J91" s="959"/>
      <c r="K91" s="959"/>
      <c r="L91" s="959"/>
    </row>
    <row r="92" spans="2:13" ht="24" thickBot="1" x14ac:dyDescent="0.4">
      <c r="B92" s="963" t="str">
        <f>B56</f>
        <v>توزيع الأسابيع الدراسية للفصل الدراسي الثاني 1446</v>
      </c>
      <c r="C92" s="964"/>
      <c r="D92" s="964"/>
      <c r="E92" s="964"/>
      <c r="F92" s="964"/>
      <c r="G92" s="964"/>
      <c r="H92" s="964"/>
      <c r="I92" s="964"/>
      <c r="J92" s="964"/>
      <c r="K92" s="964"/>
      <c r="L92" s="965"/>
    </row>
    <row r="93" spans="2:13" ht="6.75" customHeight="1" x14ac:dyDescent="0.2">
      <c r="M93" s="337"/>
    </row>
    <row r="94" spans="2:13" ht="18" x14ac:dyDescent="0.25">
      <c r="B94" s="947">
        <f>[1]اساسي!C578</f>
        <v>45613</v>
      </c>
      <c r="C94" s="947"/>
      <c r="D94" s="947"/>
      <c r="E94" s="947"/>
      <c r="F94" s="947"/>
      <c r="G94" s="947"/>
      <c r="H94" s="948" t="str">
        <f>[1]اساسي!E578</f>
        <v>بداية الدراسة للفصل الدراسي الثاني</v>
      </c>
      <c r="I94" s="949"/>
      <c r="J94" s="949"/>
      <c r="K94" s="949"/>
      <c r="L94" s="950"/>
      <c r="M94" s="337"/>
    </row>
    <row r="95" spans="2:13" ht="18" x14ac:dyDescent="0.25">
      <c r="B95" s="947">
        <f>[1]اساسي!C579</f>
        <v>45637</v>
      </c>
      <c r="C95" s="947"/>
      <c r="D95" s="947"/>
      <c r="E95" s="947"/>
      <c r="F95" s="947"/>
      <c r="G95" s="947"/>
      <c r="H95" s="948" t="str">
        <f>[1]اساسي!E579</f>
        <v xml:space="preserve">إجازة مطولة </v>
      </c>
      <c r="I95" s="949"/>
      <c r="J95" s="949"/>
      <c r="K95" s="949"/>
      <c r="L95" s="950"/>
      <c r="M95" s="337"/>
    </row>
    <row r="96" spans="2:13" ht="18" x14ac:dyDescent="0.25">
      <c r="B96" s="947">
        <f>[1]اساسي!C580</f>
        <v>45638</v>
      </c>
      <c r="C96" s="947"/>
      <c r="D96" s="947"/>
      <c r="E96" s="947"/>
      <c r="F96" s="947"/>
      <c r="G96" s="947"/>
      <c r="H96" s="948" t="str">
        <f>[1]اساسي!E580</f>
        <v xml:space="preserve">إجازة مطولة </v>
      </c>
      <c r="I96" s="949"/>
      <c r="J96" s="949"/>
      <c r="K96" s="949"/>
      <c r="L96" s="950"/>
      <c r="M96" s="337"/>
    </row>
    <row r="97" spans="2:13" ht="18" x14ac:dyDescent="0.25">
      <c r="B97" s="947">
        <f>[1]اساسي!C581</f>
        <v>45660</v>
      </c>
      <c r="C97" s="947"/>
      <c r="D97" s="947"/>
      <c r="E97" s="947"/>
      <c r="F97" s="947"/>
      <c r="G97" s="947"/>
      <c r="H97" s="948" t="str">
        <f>[1]اساسي!E581</f>
        <v xml:space="preserve">إجازة منتصف العام الدراسي </v>
      </c>
      <c r="I97" s="949"/>
      <c r="J97" s="949"/>
      <c r="K97" s="949"/>
      <c r="L97" s="950"/>
      <c r="M97" s="337"/>
    </row>
    <row r="98" spans="2:13" ht="18" x14ac:dyDescent="0.25">
      <c r="B98" s="947">
        <f>[1]اساسي!C582</f>
        <v>45669</v>
      </c>
      <c r="C98" s="947"/>
      <c r="D98" s="947"/>
      <c r="E98" s="947"/>
      <c r="F98" s="947"/>
      <c r="G98" s="947"/>
      <c r="H98" s="948" t="str">
        <f>[1]اساسي!E582</f>
        <v xml:space="preserve">استئناف الدراسة </v>
      </c>
      <c r="I98" s="949"/>
      <c r="J98" s="949"/>
      <c r="K98" s="949"/>
      <c r="L98" s="950"/>
      <c r="M98" s="337"/>
    </row>
    <row r="99" spans="2:13" ht="18" x14ac:dyDescent="0.25">
      <c r="B99" s="947">
        <f>[1]اساسي!C583</f>
        <v>45708</v>
      </c>
      <c r="C99" s="947"/>
      <c r="D99" s="947"/>
      <c r="E99" s="947"/>
      <c r="F99" s="947"/>
      <c r="G99" s="947"/>
      <c r="H99" s="948" t="str">
        <f>[1]اساسي!E583</f>
        <v>نهاية الفصل الدراسي الثاني</v>
      </c>
      <c r="I99" s="949"/>
      <c r="J99" s="949"/>
      <c r="K99" s="949"/>
      <c r="L99" s="950"/>
      <c r="M99" s="337"/>
    </row>
    <row r="100" spans="2:13" ht="18" x14ac:dyDescent="0.25">
      <c r="B100" s="947">
        <f>[1]اساسي!C584</f>
        <v>45711</v>
      </c>
      <c r="C100" s="947"/>
      <c r="D100" s="947"/>
      <c r="E100" s="947"/>
      <c r="F100" s="947"/>
      <c r="G100" s="947"/>
      <c r="H100" s="948" t="str">
        <f>[1]اساسي!E584</f>
        <v xml:space="preserve">إجازة يوم التأسيس </v>
      </c>
      <c r="I100" s="949"/>
      <c r="J100" s="949"/>
      <c r="K100" s="949"/>
      <c r="L100" s="950"/>
      <c r="M100" s="337"/>
    </row>
    <row r="101" spans="2:13" ht="18" x14ac:dyDescent="0.25">
      <c r="B101" s="947">
        <f>[1]اساسي!C585</f>
        <v>45712</v>
      </c>
      <c r="C101" s="947"/>
      <c r="D101" s="947"/>
      <c r="E101" s="947"/>
      <c r="F101" s="947"/>
      <c r="G101" s="947"/>
      <c r="H101" s="948" t="str">
        <f>[1]اساسي!E585</f>
        <v xml:space="preserve">إجازة الشتاء </v>
      </c>
      <c r="I101" s="949"/>
      <c r="J101" s="949"/>
      <c r="K101" s="949"/>
      <c r="L101" s="950"/>
      <c r="M101" s="337"/>
    </row>
    <row r="102" spans="2:13" ht="15" thickBot="1" x14ac:dyDescent="0.25">
      <c r="M102" s="337"/>
    </row>
    <row r="103" spans="2:13" ht="18.75" thickBot="1" x14ac:dyDescent="0.3">
      <c r="B103" s="951" t="s">
        <v>447</v>
      </c>
      <c r="C103" s="952"/>
      <c r="D103" s="952"/>
      <c r="E103" s="952"/>
      <c r="F103" s="952"/>
      <c r="G103" s="953"/>
      <c r="H103" s="618">
        <v>13</v>
      </c>
      <c r="M103" s="337"/>
    </row>
    <row r="104" spans="2:13" ht="18.75" thickBot="1" x14ac:dyDescent="0.3">
      <c r="B104" s="951" t="s">
        <v>449</v>
      </c>
      <c r="C104" s="952"/>
      <c r="D104" s="952"/>
      <c r="E104" s="952"/>
      <c r="F104" s="952"/>
      <c r="G104" s="953"/>
      <c r="H104" s="618">
        <v>63</v>
      </c>
    </row>
    <row r="105" spans="2:13" ht="18.75" thickBot="1" x14ac:dyDescent="0.3">
      <c r="B105" s="951" t="s">
        <v>735</v>
      </c>
      <c r="C105" s="952"/>
      <c r="D105" s="952"/>
      <c r="E105" s="952"/>
      <c r="F105" s="952"/>
      <c r="G105" s="953"/>
      <c r="H105" s="618">
        <v>2</v>
      </c>
    </row>
    <row r="108" spans="2:13" ht="15" thickBot="1" x14ac:dyDescent="0.25"/>
    <row r="109" spans="2:13" ht="24" thickBot="1" x14ac:dyDescent="0.4">
      <c r="B109" s="963" t="s">
        <v>741</v>
      </c>
      <c r="C109" s="964"/>
      <c r="D109" s="964"/>
      <c r="E109" s="964"/>
      <c r="F109" s="964"/>
      <c r="G109" s="964"/>
      <c r="H109" s="964"/>
      <c r="I109" s="964"/>
      <c r="J109" s="964"/>
      <c r="K109" s="964"/>
      <c r="L109" s="965"/>
    </row>
    <row r="110" spans="2:13" ht="15.75" thickBot="1" x14ac:dyDescent="0.3">
      <c r="B110" s="604" t="s">
        <v>277</v>
      </c>
      <c r="C110" s="605">
        <v>1</v>
      </c>
      <c r="D110" s="606" t="s">
        <v>728</v>
      </c>
      <c r="F110" s="604" t="s">
        <v>277</v>
      </c>
      <c r="G110" s="605">
        <f>C110+1</f>
        <v>2</v>
      </c>
      <c r="H110" s="606" t="s">
        <v>728</v>
      </c>
      <c r="J110" s="604" t="s">
        <v>277</v>
      </c>
      <c r="K110" s="605">
        <f>G110+1</f>
        <v>3</v>
      </c>
      <c r="L110" s="606" t="s">
        <v>728</v>
      </c>
    </row>
    <row r="111" spans="2:13" ht="15" x14ac:dyDescent="0.25">
      <c r="B111" s="607" t="s">
        <v>244</v>
      </c>
      <c r="C111" s="608">
        <v>2</v>
      </c>
      <c r="D111" s="1794" t="s">
        <v>269</v>
      </c>
      <c r="F111" s="607" t="s">
        <v>244</v>
      </c>
      <c r="G111" s="608">
        <f>C115+3</f>
        <v>9</v>
      </c>
      <c r="H111" s="1797"/>
      <c r="J111" s="607" t="s">
        <v>244</v>
      </c>
      <c r="K111" s="608">
        <f>G115+3</f>
        <v>16</v>
      </c>
      <c r="L111" s="1797"/>
    </row>
    <row r="112" spans="2:13" ht="15" x14ac:dyDescent="0.25">
      <c r="B112" s="609" t="s">
        <v>245</v>
      </c>
      <c r="C112" s="608">
        <f>C111+1</f>
        <v>3</v>
      </c>
      <c r="D112" s="1795"/>
      <c r="F112" s="609" t="s">
        <v>245</v>
      </c>
      <c r="G112" s="610">
        <f>G111+1</f>
        <v>10</v>
      </c>
      <c r="H112" s="1795"/>
      <c r="J112" s="609" t="s">
        <v>245</v>
      </c>
      <c r="K112" s="610">
        <f>K111+1</f>
        <v>17</v>
      </c>
      <c r="L112" s="1795"/>
    </row>
    <row r="113" spans="2:12" ht="15" x14ac:dyDescent="0.25">
      <c r="B113" s="609" t="s">
        <v>246</v>
      </c>
      <c r="C113" s="608">
        <f>C112+1</f>
        <v>4</v>
      </c>
      <c r="D113" s="1795"/>
      <c r="F113" s="609" t="s">
        <v>246</v>
      </c>
      <c r="G113" s="610">
        <f t="shared" ref="G113:G115" si="6">G112+1</f>
        <v>11</v>
      </c>
      <c r="H113" s="1795"/>
      <c r="J113" s="609" t="s">
        <v>246</v>
      </c>
      <c r="K113" s="610">
        <f>K112+1</f>
        <v>18</v>
      </c>
      <c r="L113" s="1795"/>
    </row>
    <row r="114" spans="2:12" ht="15" x14ac:dyDescent="0.25">
      <c r="B114" s="609" t="s">
        <v>247</v>
      </c>
      <c r="C114" s="608">
        <f t="shared" ref="C114:C115" si="7">C113+1</f>
        <v>5</v>
      </c>
      <c r="D114" s="1795"/>
      <c r="F114" s="609" t="s">
        <v>247</v>
      </c>
      <c r="G114" s="610">
        <f t="shared" si="6"/>
        <v>12</v>
      </c>
      <c r="H114" s="1795"/>
      <c r="J114" s="609" t="s">
        <v>247</v>
      </c>
      <c r="K114" s="610">
        <f>K113+1</f>
        <v>19</v>
      </c>
      <c r="L114" s="1795"/>
    </row>
    <row r="115" spans="2:12" ht="15.75" thickBot="1" x14ac:dyDescent="0.3">
      <c r="B115" s="611" t="s">
        <v>248</v>
      </c>
      <c r="C115" s="612">
        <f t="shared" si="7"/>
        <v>6</v>
      </c>
      <c r="D115" s="1796"/>
      <c r="F115" s="611" t="s">
        <v>248</v>
      </c>
      <c r="G115" s="613">
        <f t="shared" si="6"/>
        <v>13</v>
      </c>
      <c r="H115" s="1796"/>
      <c r="J115" s="611" t="s">
        <v>248</v>
      </c>
      <c r="K115" s="613">
        <f t="shared" ref="K115" si="8">K114+1</f>
        <v>20</v>
      </c>
      <c r="L115" s="617" t="s">
        <v>270</v>
      </c>
    </row>
    <row r="116" spans="2:12" ht="15" thickBot="1" x14ac:dyDescent="0.25">
      <c r="B116" s="966"/>
      <c r="C116" s="966"/>
      <c r="D116" s="966"/>
      <c r="E116" s="966"/>
      <c r="F116" s="966"/>
      <c r="G116" s="966"/>
      <c r="H116" s="966"/>
      <c r="I116" s="966"/>
      <c r="J116" s="966"/>
      <c r="K116" s="966"/>
      <c r="L116" s="966"/>
    </row>
    <row r="117" spans="2:12" ht="15.75" thickBot="1" x14ac:dyDescent="0.3">
      <c r="B117" s="604" t="s">
        <v>277</v>
      </c>
      <c r="C117" s="605">
        <f>K110+1</f>
        <v>4</v>
      </c>
      <c r="D117" s="1804" t="s">
        <v>355</v>
      </c>
      <c r="F117" s="604" t="s">
        <v>277</v>
      </c>
      <c r="G117" s="605">
        <f>C117+1</f>
        <v>5</v>
      </c>
      <c r="H117" s="606" t="s">
        <v>355</v>
      </c>
      <c r="J117" s="604" t="s">
        <v>277</v>
      </c>
      <c r="K117" s="605">
        <f>G117+1</f>
        <v>6</v>
      </c>
      <c r="L117" s="606" t="s">
        <v>355</v>
      </c>
    </row>
    <row r="118" spans="2:12" ht="15" x14ac:dyDescent="0.25">
      <c r="B118" s="607" t="s">
        <v>244</v>
      </c>
      <c r="C118" s="608">
        <v>8</v>
      </c>
      <c r="D118" s="1797"/>
      <c r="F118" s="607" t="s">
        <v>244</v>
      </c>
      <c r="G118" s="608">
        <f>C122+3</f>
        <v>15</v>
      </c>
      <c r="H118" s="1797"/>
      <c r="J118" s="607" t="s">
        <v>244</v>
      </c>
      <c r="K118" s="608">
        <f>G122+3</f>
        <v>22</v>
      </c>
      <c r="L118" s="1797"/>
    </row>
    <row r="119" spans="2:12" ht="15" x14ac:dyDescent="0.25">
      <c r="B119" s="609" t="s">
        <v>245</v>
      </c>
      <c r="C119" s="610">
        <f>C118+1</f>
        <v>9</v>
      </c>
      <c r="D119" s="1795"/>
      <c r="F119" s="609" t="s">
        <v>245</v>
      </c>
      <c r="G119" s="610">
        <f>G118+1</f>
        <v>16</v>
      </c>
      <c r="H119" s="1795"/>
      <c r="J119" s="609" t="s">
        <v>245</v>
      </c>
      <c r="K119" s="610">
        <f>K118+1</f>
        <v>23</v>
      </c>
      <c r="L119" s="1795"/>
    </row>
    <row r="120" spans="2:12" ht="15" x14ac:dyDescent="0.25">
      <c r="B120" s="609" t="s">
        <v>246</v>
      </c>
      <c r="C120" s="610">
        <f>C119+1</f>
        <v>10</v>
      </c>
      <c r="D120" s="1795"/>
      <c r="F120" s="609" t="s">
        <v>246</v>
      </c>
      <c r="G120" s="610">
        <f>G119+1</f>
        <v>17</v>
      </c>
      <c r="H120" s="1795"/>
      <c r="J120" s="609" t="s">
        <v>246</v>
      </c>
      <c r="K120" s="610">
        <f>K119+1</f>
        <v>24</v>
      </c>
      <c r="L120" s="1795"/>
    </row>
    <row r="121" spans="2:12" ht="15" x14ac:dyDescent="0.25">
      <c r="B121" s="609" t="s">
        <v>247</v>
      </c>
      <c r="C121" s="610">
        <f>C120+1</f>
        <v>11</v>
      </c>
      <c r="D121" s="1795"/>
      <c r="F121" s="609" t="s">
        <v>247</v>
      </c>
      <c r="G121" s="610">
        <f>G120+1</f>
        <v>18</v>
      </c>
      <c r="H121" s="1795"/>
      <c r="J121" s="609" t="s">
        <v>247</v>
      </c>
      <c r="K121" s="610">
        <f>K120+1</f>
        <v>25</v>
      </c>
      <c r="L121" s="1795"/>
    </row>
    <row r="122" spans="2:12" ht="15.75" thickBot="1" x14ac:dyDescent="0.3">
      <c r="B122" s="614" t="s">
        <v>248</v>
      </c>
      <c r="C122" s="615">
        <f>C121+1</f>
        <v>12</v>
      </c>
      <c r="D122" s="1795"/>
      <c r="F122" s="614" t="s">
        <v>248</v>
      </c>
      <c r="G122" s="615">
        <f>G121+1</f>
        <v>19</v>
      </c>
      <c r="H122" s="1798"/>
      <c r="J122" s="614" t="s">
        <v>248</v>
      </c>
      <c r="K122" s="615">
        <f>K121+1</f>
        <v>26</v>
      </c>
      <c r="L122" s="1798"/>
    </row>
    <row r="123" spans="2:12" ht="15.75" thickBot="1" x14ac:dyDescent="0.3">
      <c r="B123" s="840" t="s">
        <v>250</v>
      </c>
      <c r="C123" s="841"/>
      <c r="D123" s="841"/>
      <c r="E123" s="841"/>
      <c r="F123" s="841"/>
      <c r="G123" s="841"/>
      <c r="H123" s="841"/>
      <c r="I123" s="841"/>
      <c r="J123" s="841"/>
      <c r="K123" s="841"/>
      <c r="L123" s="842"/>
    </row>
    <row r="124" spans="2:12" ht="15.75" thickBot="1" x14ac:dyDescent="0.3">
      <c r="B124" s="441" t="s">
        <v>277</v>
      </c>
      <c r="C124" s="616">
        <f>K117+1</f>
        <v>7</v>
      </c>
      <c r="D124" s="606" t="s">
        <v>355</v>
      </c>
      <c r="F124" s="441" t="s">
        <v>277</v>
      </c>
      <c r="G124" s="616">
        <f>C124+1</f>
        <v>8</v>
      </c>
      <c r="H124" s="442" t="s">
        <v>346</v>
      </c>
      <c r="J124" s="604" t="s">
        <v>277</v>
      </c>
      <c r="K124" s="605">
        <f>G124+1</f>
        <v>9</v>
      </c>
      <c r="L124" s="442" t="s">
        <v>346</v>
      </c>
    </row>
    <row r="125" spans="2:12" ht="15" x14ac:dyDescent="0.25">
      <c r="B125" s="607" t="s">
        <v>244</v>
      </c>
      <c r="C125" s="608">
        <f>K122+3</f>
        <v>29</v>
      </c>
      <c r="D125" s="1797"/>
      <c r="F125" s="607" t="s">
        <v>244</v>
      </c>
      <c r="G125" s="608">
        <f>C129+3</f>
        <v>6</v>
      </c>
      <c r="H125" s="1802" t="s">
        <v>260</v>
      </c>
      <c r="J125" s="607" t="s">
        <v>244</v>
      </c>
      <c r="K125" s="608">
        <f>G129+3</f>
        <v>13</v>
      </c>
      <c r="L125" s="1797"/>
    </row>
    <row r="126" spans="2:12" ht="15.75" thickBot="1" x14ac:dyDescent="0.3">
      <c r="B126" s="609" t="s">
        <v>245</v>
      </c>
      <c r="C126" s="610">
        <f>C125+1</f>
        <v>30</v>
      </c>
      <c r="D126" s="1795"/>
      <c r="F126" s="609" t="s">
        <v>245</v>
      </c>
      <c r="G126" s="610">
        <f>G125+1</f>
        <v>7</v>
      </c>
      <c r="H126" s="1803"/>
      <c r="J126" s="609" t="s">
        <v>245</v>
      </c>
      <c r="K126" s="610">
        <f>K125+1</f>
        <v>14</v>
      </c>
      <c r="L126" s="1795"/>
    </row>
    <row r="127" spans="2:12" ht="15" x14ac:dyDescent="0.25">
      <c r="B127" s="609" t="s">
        <v>246</v>
      </c>
      <c r="C127" s="610">
        <v>1</v>
      </c>
      <c r="D127" s="1795"/>
      <c r="F127" s="609" t="s">
        <v>246</v>
      </c>
      <c r="G127" s="610">
        <f>G126+1</f>
        <v>8</v>
      </c>
      <c r="H127" s="1795"/>
      <c r="J127" s="609" t="s">
        <v>246</v>
      </c>
      <c r="K127" s="610">
        <f>K126+1</f>
        <v>15</v>
      </c>
      <c r="L127" s="1795"/>
    </row>
    <row r="128" spans="2:12" ht="15" x14ac:dyDescent="0.25">
      <c r="B128" s="609" t="s">
        <v>247</v>
      </c>
      <c r="C128" s="610">
        <f>C127+1</f>
        <v>2</v>
      </c>
      <c r="D128" s="1795"/>
      <c r="F128" s="609" t="s">
        <v>247</v>
      </c>
      <c r="G128" s="610">
        <f>G127+1</f>
        <v>9</v>
      </c>
      <c r="H128" s="1795"/>
      <c r="J128" s="609" t="s">
        <v>247</v>
      </c>
      <c r="K128" s="610">
        <f>K127+1</f>
        <v>16</v>
      </c>
      <c r="L128" s="1795"/>
    </row>
    <row r="129" spans="2:12" ht="15.75" thickBot="1" x14ac:dyDescent="0.3">
      <c r="B129" s="614" t="s">
        <v>248</v>
      </c>
      <c r="C129" s="610">
        <f>C128+1</f>
        <v>3</v>
      </c>
      <c r="D129" s="1798"/>
      <c r="F129" s="611" t="s">
        <v>248</v>
      </c>
      <c r="G129" s="613">
        <f>G128+1</f>
        <v>10</v>
      </c>
      <c r="H129" s="1796"/>
      <c r="J129" s="611" t="s">
        <v>248</v>
      </c>
      <c r="K129" s="613">
        <f>K128+1</f>
        <v>17</v>
      </c>
      <c r="L129" s="1796"/>
    </row>
    <row r="130" spans="2:12" ht="15.75" thickBot="1" x14ac:dyDescent="0.3">
      <c r="B130" s="954" t="s">
        <v>739</v>
      </c>
      <c r="C130" s="955"/>
      <c r="D130" s="956"/>
      <c r="E130" s="619"/>
      <c r="F130" s="619"/>
      <c r="G130" s="619"/>
      <c r="H130" s="619"/>
      <c r="I130" s="619"/>
      <c r="J130" s="619"/>
      <c r="K130" s="619"/>
      <c r="L130" s="619"/>
    </row>
    <row r="131" spans="2:12" ht="15.75" thickBot="1" x14ac:dyDescent="0.3">
      <c r="B131" s="441" t="s">
        <v>277</v>
      </c>
      <c r="C131" s="616">
        <f>K124+1</f>
        <v>10</v>
      </c>
      <c r="D131" s="442" t="s">
        <v>346</v>
      </c>
      <c r="F131" s="604" t="s">
        <v>277</v>
      </c>
      <c r="G131" s="605">
        <f>C131+1</f>
        <v>11</v>
      </c>
      <c r="H131" s="606" t="s">
        <v>742</v>
      </c>
      <c r="J131" s="604" t="s">
        <v>277</v>
      </c>
      <c r="K131" s="605">
        <f>G131+1</f>
        <v>12</v>
      </c>
      <c r="L131" s="606" t="s">
        <v>347</v>
      </c>
    </row>
    <row r="132" spans="2:12" ht="15" customHeight="1" x14ac:dyDescent="0.25">
      <c r="B132" s="607" t="s">
        <v>244</v>
      </c>
      <c r="C132" s="608">
        <f>K129+3</f>
        <v>20</v>
      </c>
      <c r="D132" s="1797"/>
      <c r="F132" s="607" t="s">
        <v>244</v>
      </c>
      <c r="G132" s="608">
        <f>C136+3</f>
        <v>27</v>
      </c>
      <c r="H132" s="1797"/>
      <c r="J132" s="607" t="s">
        <v>244</v>
      </c>
      <c r="K132" s="608">
        <v>19</v>
      </c>
      <c r="L132" s="1794" t="s">
        <v>725</v>
      </c>
    </row>
    <row r="133" spans="2:12" ht="15" x14ac:dyDescent="0.25">
      <c r="B133" s="609" t="s">
        <v>245</v>
      </c>
      <c r="C133" s="610">
        <f>C132+1</f>
        <v>21</v>
      </c>
      <c r="D133" s="1795"/>
      <c r="F133" s="609" t="s">
        <v>245</v>
      </c>
      <c r="G133" s="610">
        <f>G132+1</f>
        <v>28</v>
      </c>
      <c r="H133" s="1795"/>
      <c r="J133" s="609" t="s">
        <v>245</v>
      </c>
      <c r="K133" s="610">
        <f>K132+1</f>
        <v>20</v>
      </c>
      <c r="L133" s="1795"/>
    </row>
    <row r="134" spans="2:12" ht="15" x14ac:dyDescent="0.25">
      <c r="B134" s="609" t="s">
        <v>246</v>
      </c>
      <c r="C134" s="610">
        <f>C133+1</f>
        <v>22</v>
      </c>
      <c r="D134" s="1795"/>
      <c r="F134" s="609" t="s">
        <v>246</v>
      </c>
      <c r="G134" s="610">
        <f>G133+1</f>
        <v>29</v>
      </c>
      <c r="H134" s="1795"/>
      <c r="J134" s="609" t="s">
        <v>246</v>
      </c>
      <c r="K134" s="610">
        <f>K133+1</f>
        <v>21</v>
      </c>
      <c r="L134" s="1795"/>
    </row>
    <row r="135" spans="2:12" ht="15" x14ac:dyDescent="0.25">
      <c r="B135" s="609" t="s">
        <v>247</v>
      </c>
      <c r="C135" s="610">
        <f>C134+1</f>
        <v>23</v>
      </c>
      <c r="D135" s="1795"/>
      <c r="F135" s="609" t="s">
        <v>247</v>
      </c>
      <c r="G135" s="610">
        <v>1</v>
      </c>
      <c r="H135" s="1795"/>
      <c r="J135" s="609" t="s">
        <v>247</v>
      </c>
      <c r="K135" s="610">
        <f>K134+1</f>
        <v>22</v>
      </c>
      <c r="L135" s="1795"/>
    </row>
    <row r="136" spans="2:12" ht="15.75" thickBot="1" x14ac:dyDescent="0.3">
      <c r="B136" s="611" t="s">
        <v>248</v>
      </c>
      <c r="C136" s="613">
        <f>C135+1</f>
        <v>24</v>
      </c>
      <c r="D136" s="1796"/>
      <c r="F136" s="611" t="s">
        <v>248</v>
      </c>
      <c r="G136" s="613">
        <f>G135+1</f>
        <v>2</v>
      </c>
      <c r="H136" s="1796"/>
      <c r="J136" s="611" t="s">
        <v>248</v>
      </c>
      <c r="K136" s="613">
        <f>K135+1</f>
        <v>23</v>
      </c>
      <c r="L136" s="1796"/>
    </row>
    <row r="137" spans="2:12" ht="15.75" thickBot="1" x14ac:dyDescent="0.3">
      <c r="B137" s="448"/>
      <c r="C137" s="448"/>
      <c r="D137" s="448"/>
      <c r="F137" s="954" t="s">
        <v>743</v>
      </c>
      <c r="G137" s="955"/>
      <c r="H137" s="956"/>
      <c r="J137" s="957"/>
      <c r="K137" s="957"/>
      <c r="L137" s="957"/>
    </row>
    <row r="138" spans="2:12" ht="15.75" thickBot="1" x14ac:dyDescent="0.3">
      <c r="B138" s="604" t="s">
        <v>277</v>
      </c>
      <c r="C138" s="605">
        <f>K131+1</f>
        <v>13</v>
      </c>
      <c r="D138" s="606" t="s">
        <v>744</v>
      </c>
      <c r="F138" s="448"/>
      <c r="G138" s="448"/>
      <c r="H138" s="448"/>
      <c r="J138" s="958"/>
      <c r="K138" s="958"/>
      <c r="L138" s="958"/>
    </row>
    <row r="139" spans="2:12" ht="15" x14ac:dyDescent="0.25">
      <c r="B139" s="607" t="s">
        <v>244</v>
      </c>
      <c r="C139" s="608">
        <f>K136+3</f>
        <v>26</v>
      </c>
      <c r="D139" s="960" t="s">
        <v>745</v>
      </c>
      <c r="F139" s="448"/>
      <c r="G139" s="448"/>
      <c r="H139" s="448"/>
      <c r="J139" s="958"/>
      <c r="K139" s="958"/>
      <c r="L139" s="958"/>
    </row>
    <row r="140" spans="2:12" ht="15" x14ac:dyDescent="0.25">
      <c r="B140" s="609" t="s">
        <v>245</v>
      </c>
      <c r="C140" s="610">
        <f>C139+1</f>
        <v>27</v>
      </c>
      <c r="D140" s="961"/>
      <c r="F140" s="448"/>
      <c r="G140" s="448"/>
      <c r="H140" s="448"/>
      <c r="J140" s="958"/>
      <c r="K140" s="958"/>
      <c r="L140" s="958"/>
    </row>
    <row r="141" spans="2:12" ht="15" x14ac:dyDescent="0.25">
      <c r="B141" s="609" t="s">
        <v>246</v>
      </c>
      <c r="C141" s="610">
        <f>C140+1</f>
        <v>28</v>
      </c>
      <c r="D141" s="961"/>
      <c r="F141" s="448"/>
      <c r="G141" s="448"/>
      <c r="H141" s="448"/>
      <c r="J141" s="958"/>
      <c r="K141" s="958"/>
      <c r="L141" s="958"/>
    </row>
    <row r="142" spans="2:12" ht="15" x14ac:dyDescent="0.25">
      <c r="B142" s="609" t="s">
        <v>247</v>
      </c>
      <c r="C142" s="610">
        <f>C141+1</f>
        <v>29</v>
      </c>
      <c r="D142" s="961"/>
      <c r="F142" s="448"/>
      <c r="G142" s="448"/>
      <c r="H142" s="448"/>
      <c r="J142" s="958"/>
      <c r="K142" s="958"/>
      <c r="L142" s="958"/>
    </row>
    <row r="143" spans="2:12" ht="15.75" thickBot="1" x14ac:dyDescent="0.3">
      <c r="B143" s="611" t="s">
        <v>248</v>
      </c>
      <c r="C143" s="613">
        <v>1</v>
      </c>
      <c r="D143" s="962"/>
      <c r="F143" s="448"/>
      <c r="G143" s="448"/>
      <c r="H143" s="448"/>
      <c r="J143" s="958"/>
      <c r="K143" s="958"/>
      <c r="L143" s="958"/>
    </row>
    <row r="144" spans="2:12" ht="6.75" customHeight="1" thickBot="1" x14ac:dyDescent="0.25">
      <c r="J144" s="959"/>
      <c r="K144" s="959"/>
      <c r="L144" s="959"/>
    </row>
    <row r="145" spans="2:13" ht="24" thickBot="1" x14ac:dyDescent="0.4">
      <c r="B145" s="963" t="str">
        <f>B109</f>
        <v>توزيع الأسابيع الدراسية للفصل الدراسي الثالث 1446</v>
      </c>
      <c r="C145" s="964"/>
      <c r="D145" s="964"/>
      <c r="E145" s="964"/>
      <c r="F145" s="964"/>
      <c r="G145" s="964"/>
      <c r="H145" s="964"/>
      <c r="I145" s="964"/>
      <c r="J145" s="964"/>
      <c r="K145" s="964"/>
      <c r="L145" s="965"/>
    </row>
    <row r="146" spans="2:13" ht="6.75" customHeight="1" x14ac:dyDescent="0.2">
      <c r="M146" s="337"/>
    </row>
    <row r="147" spans="2:13" ht="18" x14ac:dyDescent="0.25">
      <c r="B147" s="947">
        <f>[1]اساسي!C586</f>
        <v>45718</v>
      </c>
      <c r="C147" s="947"/>
      <c r="D147" s="947"/>
      <c r="E147" s="947"/>
      <c r="F147" s="947"/>
      <c r="G147" s="947"/>
      <c r="H147" s="948" t="str">
        <f>[1]اساسي!E586</f>
        <v>بداية الدراسة للفصل الدراسي الثالث</v>
      </c>
      <c r="I147" s="949"/>
      <c r="J147" s="949"/>
      <c r="K147" s="949"/>
      <c r="L147" s="950"/>
      <c r="M147" s="337"/>
    </row>
    <row r="148" spans="2:13" ht="18" x14ac:dyDescent="0.25">
      <c r="B148" s="947">
        <f>[1]اساسي!C587</f>
        <v>45736</v>
      </c>
      <c r="C148" s="947"/>
      <c r="D148" s="947"/>
      <c r="E148" s="947"/>
      <c r="F148" s="947"/>
      <c r="G148" s="947"/>
      <c r="H148" s="948" t="str">
        <f>[1]اساسي!E587</f>
        <v>بدايــــة إجــــــــازة عيــــد الفطــــر</v>
      </c>
      <c r="I148" s="949"/>
      <c r="J148" s="949"/>
      <c r="K148" s="949"/>
      <c r="L148" s="950"/>
      <c r="M148" s="337"/>
    </row>
    <row r="149" spans="2:13" ht="18" x14ac:dyDescent="0.25">
      <c r="B149" s="947">
        <f>[1]اساسي!C588</f>
        <v>45753</v>
      </c>
      <c r="C149" s="947"/>
      <c r="D149" s="947"/>
      <c r="E149" s="947"/>
      <c r="F149" s="947"/>
      <c r="G149" s="947"/>
      <c r="H149" s="948" t="str">
        <f>[1]اساسي!E588</f>
        <v>إستئناف  الدراسة بعد إجازة عيد الفطر</v>
      </c>
      <c r="I149" s="949"/>
      <c r="J149" s="949"/>
      <c r="K149" s="949"/>
      <c r="L149" s="950"/>
      <c r="M149" s="337"/>
    </row>
    <row r="150" spans="2:13" ht="18" x14ac:dyDescent="0.25">
      <c r="B150" s="947">
        <f>[1]اساسي!C589</f>
        <v>45781</v>
      </c>
      <c r="C150" s="947"/>
      <c r="D150" s="947"/>
      <c r="E150" s="947"/>
      <c r="F150" s="947"/>
      <c r="G150" s="947"/>
      <c r="H150" s="948" t="str">
        <f>[1]اساسي!E589</f>
        <v xml:space="preserve">إجازة مطولة </v>
      </c>
      <c r="I150" s="949"/>
      <c r="J150" s="949"/>
      <c r="K150" s="949"/>
      <c r="L150" s="950"/>
      <c r="M150" s="337"/>
    </row>
    <row r="151" spans="2:13" ht="18" x14ac:dyDescent="0.25">
      <c r="B151" s="947">
        <f>[1]اساسي!C590</f>
        <v>45782</v>
      </c>
      <c r="C151" s="947"/>
      <c r="D151" s="947"/>
      <c r="E151" s="947"/>
      <c r="F151" s="947"/>
      <c r="G151" s="947"/>
      <c r="H151" s="948" t="str">
        <f>[1]اساسي!E590</f>
        <v xml:space="preserve">إجازة مطولة </v>
      </c>
      <c r="I151" s="949"/>
      <c r="J151" s="949"/>
      <c r="K151" s="949"/>
      <c r="L151" s="950"/>
      <c r="M151" s="337"/>
    </row>
    <row r="152" spans="2:13" ht="18" x14ac:dyDescent="0.25">
      <c r="B152" s="947">
        <f>[1]اساسي!C591</f>
        <v>45807</v>
      </c>
      <c r="C152" s="947"/>
      <c r="D152" s="947"/>
      <c r="E152" s="947"/>
      <c r="F152" s="947"/>
      <c r="G152" s="947"/>
      <c r="H152" s="948" t="str">
        <f>[1]اساسي!E591</f>
        <v xml:space="preserve">إجازة عيد الأضحى </v>
      </c>
      <c r="I152" s="949"/>
      <c r="J152" s="949"/>
      <c r="K152" s="949"/>
      <c r="L152" s="950"/>
      <c r="M152" s="337"/>
    </row>
    <row r="153" spans="2:13" ht="18" x14ac:dyDescent="0.25">
      <c r="B153" s="947">
        <f>[1]اساسي!C592</f>
        <v>45823</v>
      </c>
      <c r="C153" s="947"/>
      <c r="D153" s="947"/>
      <c r="E153" s="947"/>
      <c r="F153" s="947"/>
      <c r="G153" s="947"/>
      <c r="H153" s="948" t="str">
        <f>[1]اساسي!E592</f>
        <v xml:space="preserve">استئناف الدراسة بعد عيد الأضحى </v>
      </c>
      <c r="I153" s="949"/>
      <c r="J153" s="949"/>
      <c r="K153" s="949"/>
      <c r="L153" s="950"/>
      <c r="M153" s="337"/>
    </row>
    <row r="154" spans="2:13" ht="18" x14ac:dyDescent="0.25">
      <c r="B154" s="947">
        <f>[1]اساسي!C593</f>
        <v>45834</v>
      </c>
      <c r="C154" s="947"/>
      <c r="D154" s="947"/>
      <c r="E154" s="947"/>
      <c r="F154" s="947"/>
      <c r="G154" s="947"/>
      <c r="H154" s="948" t="str">
        <f>[1]اساسي!E593</f>
        <v xml:space="preserve">إجازة نهاية العام الدراسي </v>
      </c>
      <c r="I154" s="949"/>
      <c r="J154" s="949"/>
      <c r="K154" s="949"/>
      <c r="L154" s="950"/>
      <c r="M154" s="337"/>
    </row>
    <row r="155" spans="2:13" ht="15" thickBot="1" x14ac:dyDescent="0.25">
      <c r="M155" s="337"/>
    </row>
    <row r="156" spans="2:13" ht="18.75" thickBot="1" x14ac:dyDescent="0.3">
      <c r="B156" s="951" t="s">
        <v>447</v>
      </c>
      <c r="C156" s="952"/>
      <c r="D156" s="952"/>
      <c r="E156" s="952"/>
      <c r="F156" s="952"/>
      <c r="G156" s="953"/>
      <c r="H156" s="618">
        <v>13</v>
      </c>
      <c r="M156" s="337"/>
    </row>
    <row r="157" spans="2:13" ht="18.75" thickBot="1" x14ac:dyDescent="0.3">
      <c r="B157" s="951" t="s">
        <v>449</v>
      </c>
      <c r="C157" s="952"/>
      <c r="D157" s="952"/>
      <c r="E157" s="952"/>
      <c r="F157" s="952"/>
      <c r="G157" s="953"/>
      <c r="H157" s="618">
        <v>61</v>
      </c>
    </row>
    <row r="158" spans="2:13" ht="18.75" thickBot="1" x14ac:dyDescent="0.3">
      <c r="B158" s="951" t="s">
        <v>735</v>
      </c>
      <c r="C158" s="952"/>
      <c r="D158" s="952"/>
      <c r="E158" s="952"/>
      <c r="F158" s="952"/>
      <c r="G158" s="953"/>
      <c r="H158" s="618">
        <v>3</v>
      </c>
    </row>
  </sheetData>
  <sheetProtection algorithmName="SHA-512" hashValue="Aa5XC6Ir3+2Z3esdpW1SAEgi5O3xcQmiveGNvk2aq7NdEgJKqF3fZnLaA4eWR7eoadksLpGBBMvuQSCMocYYQg==" saltValue="b27coNzyvYhnm+acnUdkjw==" spinCount="100000" sheet="1" objects="1" scenarios="1"/>
  <mergeCells count="78">
    <mergeCell ref="L25:L29"/>
    <mergeCell ref="B2:L2"/>
    <mergeCell ref="B9:L9"/>
    <mergeCell ref="L11:L12"/>
    <mergeCell ref="B16:L16"/>
    <mergeCell ref="B23:L23"/>
    <mergeCell ref="J30:L35"/>
    <mergeCell ref="B36:L36"/>
    <mergeCell ref="B38:G38"/>
    <mergeCell ref="H38:L38"/>
    <mergeCell ref="B39:G39"/>
    <mergeCell ref="H39:L39"/>
    <mergeCell ref="B56:L56"/>
    <mergeCell ref="B40:G40"/>
    <mergeCell ref="H40:L40"/>
    <mergeCell ref="B41:G41"/>
    <mergeCell ref="H41:L41"/>
    <mergeCell ref="B42:G42"/>
    <mergeCell ref="H42:L42"/>
    <mergeCell ref="B43:G43"/>
    <mergeCell ref="H43:L43"/>
    <mergeCell ref="B45:G45"/>
    <mergeCell ref="B46:G46"/>
    <mergeCell ref="B47:G47"/>
    <mergeCell ref="B96:G96"/>
    <mergeCell ref="H96:L96"/>
    <mergeCell ref="B63:L63"/>
    <mergeCell ref="D68:D69"/>
    <mergeCell ref="B70:L70"/>
    <mergeCell ref="B77:D77"/>
    <mergeCell ref="J84:L91"/>
    <mergeCell ref="D86:D90"/>
    <mergeCell ref="B92:L92"/>
    <mergeCell ref="B94:G94"/>
    <mergeCell ref="H94:L94"/>
    <mergeCell ref="B95:G95"/>
    <mergeCell ref="H95:L95"/>
    <mergeCell ref="B97:G97"/>
    <mergeCell ref="H97:L97"/>
    <mergeCell ref="B98:G98"/>
    <mergeCell ref="H98:L98"/>
    <mergeCell ref="B99:G99"/>
    <mergeCell ref="H99:L99"/>
    <mergeCell ref="B130:D130"/>
    <mergeCell ref="B100:G100"/>
    <mergeCell ref="H100:L100"/>
    <mergeCell ref="B101:G101"/>
    <mergeCell ref="H101:L101"/>
    <mergeCell ref="B103:G103"/>
    <mergeCell ref="B104:G104"/>
    <mergeCell ref="B105:G105"/>
    <mergeCell ref="B109:L109"/>
    <mergeCell ref="B116:L116"/>
    <mergeCell ref="B123:L123"/>
    <mergeCell ref="H125:H126"/>
    <mergeCell ref="F137:H137"/>
    <mergeCell ref="J137:L144"/>
    <mergeCell ref="D139:D143"/>
    <mergeCell ref="B145:L145"/>
    <mergeCell ref="B147:G147"/>
    <mergeCell ref="H147:L147"/>
    <mergeCell ref="B148:G148"/>
    <mergeCell ref="H148:L148"/>
    <mergeCell ref="B149:G149"/>
    <mergeCell ref="H149:L149"/>
    <mergeCell ref="B150:G150"/>
    <mergeCell ref="H150:L150"/>
    <mergeCell ref="B151:G151"/>
    <mergeCell ref="H151:L151"/>
    <mergeCell ref="B152:G152"/>
    <mergeCell ref="H152:L152"/>
    <mergeCell ref="B153:G153"/>
    <mergeCell ref="H153:L153"/>
    <mergeCell ref="B154:G154"/>
    <mergeCell ref="H154:L154"/>
    <mergeCell ref="B156:G156"/>
    <mergeCell ref="B157:G157"/>
    <mergeCell ref="B158:G158"/>
  </mergeCells>
  <pageMargins left="0.7" right="0.7" top="0.75" bottom="0.75" header="0.3" footer="0.3"/>
  <pageSetup paperSize="9" scale="9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4"/>
  <sheetViews>
    <sheetView rightToLeft="1" view="pageBreakPreview" zoomScaleNormal="100" zoomScaleSheetLayoutView="100" workbookViewId="0"/>
  </sheetViews>
  <sheetFormatPr defaultRowHeight="14.25" x14ac:dyDescent="0.2"/>
  <cols>
    <col min="1" max="16384" width="9" style="333"/>
  </cols>
  <sheetData>
    <row r="14" spans="11:11" x14ac:dyDescent="0.2">
      <c r="K14" s="574"/>
    </row>
  </sheetData>
  <sheetProtection algorithmName="SHA-512" hashValue="NR8lLKk7VHOgpCJExOBGOr39FHJgQmo5MYrwpWmN87iUgu3b+99tEmXlA8zHM9IOrAxorHzfRc/WQFPXncusCg==" saltValue="Q8rQcNYKHz7sJTYt6R9+oQ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00"/>
  <sheetViews>
    <sheetView rightToLeft="1" view="pageBreakPreview" zoomScaleNormal="100" zoomScaleSheetLayoutView="100" workbookViewId="0"/>
  </sheetViews>
  <sheetFormatPr defaultRowHeight="14.25" x14ac:dyDescent="0.2"/>
  <cols>
    <col min="1" max="1" width="1.375" customWidth="1"/>
    <col min="3" max="6" width="12.625" customWidth="1"/>
    <col min="7" max="9" width="13.625" customWidth="1"/>
    <col min="10" max="10" width="9.375" customWidth="1"/>
    <col min="11" max="11" width="1.5" customWidth="1"/>
    <col min="13" max="16" width="9" hidden="1" customWidth="1"/>
  </cols>
  <sheetData>
    <row r="1" spans="2:10" ht="15" thickBot="1" x14ac:dyDescent="0.25"/>
    <row r="2" spans="2:10" ht="41.25" customHeight="1" thickBot="1" x14ac:dyDescent="0.25">
      <c r="B2" s="1007" t="s">
        <v>746</v>
      </c>
      <c r="C2" s="1008"/>
      <c r="D2" s="1008"/>
      <c r="E2" s="1008"/>
      <c r="F2" s="1008"/>
      <c r="G2" s="1008"/>
      <c r="H2" s="1008"/>
      <c r="I2" s="1008"/>
      <c r="J2" s="1009"/>
    </row>
    <row r="3" spans="2:10" ht="30.75" customHeight="1" thickBot="1" x14ac:dyDescent="0.3">
      <c r="B3" s="620" t="s">
        <v>277</v>
      </c>
      <c r="C3" s="621" t="s">
        <v>304</v>
      </c>
      <c r="D3" s="621" t="s">
        <v>245</v>
      </c>
      <c r="E3" s="621" t="s">
        <v>246</v>
      </c>
      <c r="F3" s="621" t="s">
        <v>247</v>
      </c>
      <c r="G3" s="621" t="s">
        <v>248</v>
      </c>
      <c r="H3" s="622" t="s">
        <v>305</v>
      </c>
      <c r="I3" s="622" t="s">
        <v>306</v>
      </c>
      <c r="J3" s="623" t="s">
        <v>747</v>
      </c>
    </row>
    <row r="4" spans="2:10" ht="15" x14ac:dyDescent="0.25">
      <c r="B4" s="638" t="s">
        <v>169</v>
      </c>
      <c r="C4" s="653">
        <v>45522</v>
      </c>
      <c r="D4" s="640">
        <f t="shared" ref="D4:I16" si="0">C4+1</f>
        <v>45523</v>
      </c>
      <c r="E4" s="640">
        <f t="shared" si="0"/>
        <v>45524</v>
      </c>
      <c r="F4" s="640">
        <f t="shared" si="0"/>
        <v>45525</v>
      </c>
      <c r="G4" s="640">
        <f t="shared" si="0"/>
        <v>45526</v>
      </c>
      <c r="H4" s="641">
        <f t="shared" si="0"/>
        <v>45527</v>
      </c>
      <c r="I4" s="641">
        <f t="shared" si="0"/>
        <v>45528</v>
      </c>
      <c r="J4" s="492">
        <f>COUNT(C4:G4)</f>
        <v>5</v>
      </c>
    </row>
    <row r="5" spans="2:10" ht="15" x14ac:dyDescent="0.25">
      <c r="B5" s="642" t="s">
        <v>170</v>
      </c>
      <c r="C5" s="625">
        <f t="shared" ref="C5:C16" si="1">I4+1</f>
        <v>45529</v>
      </c>
      <c r="D5" s="625">
        <f t="shared" si="0"/>
        <v>45530</v>
      </c>
      <c r="E5" s="625">
        <f t="shared" si="0"/>
        <v>45531</v>
      </c>
      <c r="F5" s="625">
        <f t="shared" si="0"/>
        <v>45532</v>
      </c>
      <c r="G5" s="625">
        <f t="shared" si="0"/>
        <v>45533</v>
      </c>
      <c r="H5" s="626">
        <f t="shared" si="0"/>
        <v>45534</v>
      </c>
      <c r="I5" s="626">
        <f t="shared" si="0"/>
        <v>45535</v>
      </c>
      <c r="J5" s="493">
        <f t="shared" ref="J5:J15" si="2">COUNT(C5:G5)</f>
        <v>5</v>
      </c>
    </row>
    <row r="6" spans="2:10" ht="15" x14ac:dyDescent="0.25">
      <c r="B6" s="642" t="s">
        <v>171</v>
      </c>
      <c r="C6" s="625">
        <f t="shared" si="1"/>
        <v>45536</v>
      </c>
      <c r="D6" s="625">
        <f t="shared" si="0"/>
        <v>45537</v>
      </c>
      <c r="E6" s="625">
        <f t="shared" si="0"/>
        <v>45538</v>
      </c>
      <c r="F6" s="625">
        <f t="shared" si="0"/>
        <v>45539</v>
      </c>
      <c r="G6" s="625">
        <f t="shared" si="0"/>
        <v>45540</v>
      </c>
      <c r="H6" s="626">
        <f t="shared" si="0"/>
        <v>45541</v>
      </c>
      <c r="I6" s="626">
        <f t="shared" si="0"/>
        <v>45542</v>
      </c>
      <c r="J6" s="493">
        <f t="shared" si="2"/>
        <v>5</v>
      </c>
    </row>
    <row r="7" spans="2:10" ht="15" x14ac:dyDescent="0.25">
      <c r="B7" s="642" t="s">
        <v>183</v>
      </c>
      <c r="C7" s="625">
        <f t="shared" si="1"/>
        <v>45543</v>
      </c>
      <c r="D7" s="625">
        <f t="shared" si="0"/>
        <v>45544</v>
      </c>
      <c r="E7" s="625">
        <f t="shared" si="0"/>
        <v>45545</v>
      </c>
      <c r="F7" s="625">
        <f t="shared" si="0"/>
        <v>45546</v>
      </c>
      <c r="G7" s="625">
        <f t="shared" si="0"/>
        <v>45547</v>
      </c>
      <c r="H7" s="626">
        <f t="shared" si="0"/>
        <v>45548</v>
      </c>
      <c r="I7" s="626">
        <f t="shared" si="0"/>
        <v>45549</v>
      </c>
      <c r="J7" s="493">
        <f t="shared" si="2"/>
        <v>5</v>
      </c>
    </row>
    <row r="8" spans="2:10" ht="15" x14ac:dyDescent="0.25">
      <c r="B8" s="642" t="s">
        <v>184</v>
      </c>
      <c r="C8" s="625">
        <f t="shared" si="1"/>
        <v>45550</v>
      </c>
      <c r="D8" s="625">
        <f t="shared" si="0"/>
        <v>45551</v>
      </c>
      <c r="E8" s="625">
        <f t="shared" si="0"/>
        <v>45552</v>
      </c>
      <c r="F8" s="625">
        <f t="shared" si="0"/>
        <v>45553</v>
      </c>
      <c r="G8" s="625">
        <f t="shared" si="0"/>
        <v>45554</v>
      </c>
      <c r="H8" s="626">
        <f t="shared" si="0"/>
        <v>45555</v>
      </c>
      <c r="I8" s="626">
        <f t="shared" si="0"/>
        <v>45556</v>
      </c>
      <c r="J8" s="493">
        <f t="shared" si="2"/>
        <v>5</v>
      </c>
    </row>
    <row r="9" spans="2:10" ht="15" x14ac:dyDescent="0.25">
      <c r="B9" s="642" t="s">
        <v>185</v>
      </c>
      <c r="C9" s="627">
        <f t="shared" si="1"/>
        <v>45557</v>
      </c>
      <c r="D9" s="627">
        <f t="shared" si="0"/>
        <v>45558</v>
      </c>
      <c r="E9" s="625">
        <f t="shared" si="0"/>
        <v>45559</v>
      </c>
      <c r="F9" s="625">
        <f t="shared" si="0"/>
        <v>45560</v>
      </c>
      <c r="G9" s="625">
        <f t="shared" si="0"/>
        <v>45561</v>
      </c>
      <c r="H9" s="626">
        <f t="shared" si="0"/>
        <v>45562</v>
      </c>
      <c r="I9" s="626">
        <f t="shared" si="0"/>
        <v>45563</v>
      </c>
      <c r="J9" s="644">
        <f>COUNT(E9:G9)</f>
        <v>3</v>
      </c>
    </row>
    <row r="10" spans="2:10" ht="15" x14ac:dyDescent="0.25">
      <c r="B10" s="642" t="s">
        <v>186</v>
      </c>
      <c r="C10" s="625">
        <f t="shared" si="1"/>
        <v>45564</v>
      </c>
      <c r="D10" s="625">
        <f t="shared" si="0"/>
        <v>45565</v>
      </c>
      <c r="E10" s="625">
        <f t="shared" si="0"/>
        <v>45566</v>
      </c>
      <c r="F10" s="625">
        <f t="shared" si="0"/>
        <v>45567</v>
      </c>
      <c r="G10" s="625">
        <f t="shared" si="0"/>
        <v>45568</v>
      </c>
      <c r="H10" s="626">
        <f t="shared" si="0"/>
        <v>45569</v>
      </c>
      <c r="I10" s="626">
        <f t="shared" si="0"/>
        <v>45570</v>
      </c>
      <c r="J10" s="493">
        <f t="shared" si="2"/>
        <v>5</v>
      </c>
    </row>
    <row r="11" spans="2:10" ht="15" x14ac:dyDescent="0.25">
      <c r="B11" s="642" t="s">
        <v>187</v>
      </c>
      <c r="C11" s="625">
        <f t="shared" si="1"/>
        <v>45571</v>
      </c>
      <c r="D11" s="625">
        <f t="shared" si="0"/>
        <v>45572</v>
      </c>
      <c r="E11" s="625">
        <f t="shared" si="0"/>
        <v>45573</v>
      </c>
      <c r="F11" s="625">
        <f t="shared" si="0"/>
        <v>45574</v>
      </c>
      <c r="G11" s="625">
        <f t="shared" si="0"/>
        <v>45575</v>
      </c>
      <c r="H11" s="626">
        <f t="shared" si="0"/>
        <v>45576</v>
      </c>
      <c r="I11" s="626">
        <f t="shared" si="0"/>
        <v>45577</v>
      </c>
      <c r="J11" s="493">
        <f t="shared" si="2"/>
        <v>5</v>
      </c>
    </row>
    <row r="12" spans="2:10" ht="15" x14ac:dyDescent="0.25">
      <c r="B12" s="642" t="s">
        <v>188</v>
      </c>
      <c r="C12" s="625">
        <f t="shared" si="1"/>
        <v>45578</v>
      </c>
      <c r="D12" s="625">
        <f t="shared" si="0"/>
        <v>45579</v>
      </c>
      <c r="E12" s="625">
        <f t="shared" si="0"/>
        <v>45580</v>
      </c>
      <c r="F12" s="625">
        <f t="shared" si="0"/>
        <v>45581</v>
      </c>
      <c r="G12" s="627">
        <f t="shared" si="0"/>
        <v>45582</v>
      </c>
      <c r="H12" s="626">
        <f t="shared" si="0"/>
        <v>45583</v>
      </c>
      <c r="I12" s="626">
        <f t="shared" si="0"/>
        <v>45584</v>
      </c>
      <c r="J12" s="644">
        <f>COUNT(C12:F12)</f>
        <v>4</v>
      </c>
    </row>
    <row r="13" spans="2:10" ht="15" x14ac:dyDescent="0.25">
      <c r="B13" s="458" t="s">
        <v>189</v>
      </c>
      <c r="C13" s="625">
        <f t="shared" si="1"/>
        <v>45585</v>
      </c>
      <c r="D13" s="625">
        <f t="shared" si="0"/>
        <v>45586</v>
      </c>
      <c r="E13" s="625">
        <f t="shared" si="0"/>
        <v>45587</v>
      </c>
      <c r="F13" s="625">
        <f t="shared" si="0"/>
        <v>45588</v>
      </c>
      <c r="G13" s="625">
        <f t="shared" si="0"/>
        <v>45589</v>
      </c>
      <c r="H13" s="626">
        <f t="shared" si="0"/>
        <v>45590</v>
      </c>
      <c r="I13" s="626">
        <f t="shared" si="0"/>
        <v>45591</v>
      </c>
      <c r="J13" s="493">
        <f t="shared" si="2"/>
        <v>5</v>
      </c>
    </row>
    <row r="14" spans="2:10" ht="15" x14ac:dyDescent="0.25">
      <c r="B14" s="458" t="s">
        <v>190</v>
      </c>
      <c r="C14" s="628">
        <f t="shared" si="1"/>
        <v>45592</v>
      </c>
      <c r="D14" s="628">
        <f t="shared" si="0"/>
        <v>45593</v>
      </c>
      <c r="E14" s="628">
        <f t="shared" si="0"/>
        <v>45594</v>
      </c>
      <c r="F14" s="628">
        <f t="shared" si="0"/>
        <v>45595</v>
      </c>
      <c r="G14" s="625">
        <f t="shared" si="0"/>
        <v>45596</v>
      </c>
      <c r="H14" s="626">
        <f t="shared" si="0"/>
        <v>45597</v>
      </c>
      <c r="I14" s="626">
        <f t="shared" si="0"/>
        <v>45598</v>
      </c>
      <c r="J14" s="493">
        <f t="shared" si="2"/>
        <v>5</v>
      </c>
    </row>
    <row r="15" spans="2:10" ht="15.75" thickBot="1" x14ac:dyDescent="0.3">
      <c r="B15" s="458" t="s">
        <v>196</v>
      </c>
      <c r="C15" s="628">
        <f t="shared" si="1"/>
        <v>45599</v>
      </c>
      <c r="D15" s="628">
        <f t="shared" si="0"/>
        <v>45600</v>
      </c>
      <c r="E15" s="628">
        <f t="shared" si="0"/>
        <v>45601</v>
      </c>
      <c r="F15" s="628">
        <f t="shared" si="0"/>
        <v>45602</v>
      </c>
      <c r="G15" s="627">
        <f t="shared" si="0"/>
        <v>45603</v>
      </c>
      <c r="H15" s="627">
        <f t="shared" si="0"/>
        <v>45604</v>
      </c>
      <c r="I15" s="626">
        <f t="shared" si="0"/>
        <v>45605</v>
      </c>
      <c r="J15" s="493">
        <f t="shared" si="2"/>
        <v>5</v>
      </c>
    </row>
    <row r="16" spans="2:10" ht="15.75" hidden="1" thickBot="1" x14ac:dyDescent="0.3">
      <c r="B16" s="660" t="s">
        <v>228</v>
      </c>
      <c r="C16" s="629">
        <f t="shared" si="1"/>
        <v>45606</v>
      </c>
      <c r="D16" s="629">
        <f t="shared" si="0"/>
        <v>45607</v>
      </c>
      <c r="E16" s="629">
        <f t="shared" si="0"/>
        <v>45608</v>
      </c>
      <c r="F16" s="629">
        <f t="shared" si="0"/>
        <v>45609</v>
      </c>
      <c r="G16" s="629">
        <f t="shared" si="0"/>
        <v>45610</v>
      </c>
      <c r="H16" s="629">
        <f t="shared" si="0"/>
        <v>45611</v>
      </c>
      <c r="I16" s="629">
        <f t="shared" si="0"/>
        <v>45612</v>
      </c>
      <c r="J16" s="661"/>
    </row>
    <row r="17" spans="2:10" ht="16.5" thickBot="1" x14ac:dyDescent="0.3">
      <c r="B17" s="993" t="s">
        <v>250</v>
      </c>
      <c r="C17" s="994"/>
      <c r="D17" s="994"/>
      <c r="E17" s="994"/>
      <c r="F17" s="994"/>
      <c r="G17" s="995"/>
      <c r="H17" s="1016" t="s">
        <v>172</v>
      </c>
      <c r="I17" s="1017"/>
      <c r="J17" s="630">
        <f>SUM(J4:J16)</f>
        <v>57</v>
      </c>
    </row>
    <row r="18" spans="2:10" ht="15" x14ac:dyDescent="0.2">
      <c r="B18" s="983" t="s">
        <v>6</v>
      </c>
      <c r="C18" s="984"/>
      <c r="D18" s="984"/>
      <c r="E18" s="985">
        <v>45522</v>
      </c>
      <c r="F18" s="985"/>
      <c r="G18" s="631">
        <v>45522</v>
      </c>
      <c r="H18" s="998"/>
      <c r="I18" s="999"/>
      <c r="J18" s="1000"/>
    </row>
    <row r="19" spans="2:10" ht="15" x14ac:dyDescent="0.2">
      <c r="B19" s="1018" t="s">
        <v>7</v>
      </c>
      <c r="C19" s="1019"/>
      <c r="D19" s="1019"/>
      <c r="E19" s="1020">
        <v>45557</v>
      </c>
      <c r="F19" s="1020"/>
      <c r="G19" s="634">
        <v>45557</v>
      </c>
      <c r="H19" s="1001"/>
      <c r="I19" s="1002"/>
      <c r="J19" s="1003"/>
    </row>
    <row r="20" spans="2:10" ht="15" x14ac:dyDescent="0.2">
      <c r="B20" s="1018" t="s">
        <v>7</v>
      </c>
      <c r="C20" s="1019"/>
      <c r="D20" s="1019"/>
      <c r="E20" s="1020">
        <v>45558</v>
      </c>
      <c r="F20" s="1020"/>
      <c r="G20" s="634">
        <v>45558</v>
      </c>
      <c r="H20" s="1001"/>
      <c r="I20" s="1002"/>
      <c r="J20" s="1003"/>
    </row>
    <row r="21" spans="2:10" ht="15" x14ac:dyDescent="0.2">
      <c r="B21" s="1018" t="s">
        <v>8</v>
      </c>
      <c r="C21" s="1019"/>
      <c r="D21" s="1019"/>
      <c r="E21" s="1020">
        <v>45582</v>
      </c>
      <c r="F21" s="1020"/>
      <c r="G21" s="634">
        <v>45582</v>
      </c>
      <c r="H21" s="1001"/>
      <c r="I21" s="1002"/>
      <c r="J21" s="1003"/>
    </row>
    <row r="22" spans="2:10" ht="15" x14ac:dyDescent="0.2">
      <c r="B22" s="1018" t="s">
        <v>9</v>
      </c>
      <c r="C22" s="1019"/>
      <c r="D22" s="1019"/>
      <c r="E22" s="1020">
        <v>45603</v>
      </c>
      <c r="F22" s="1020"/>
      <c r="G22" s="634">
        <v>45603</v>
      </c>
      <c r="H22" s="1001"/>
      <c r="I22" s="1002"/>
      <c r="J22" s="1003"/>
    </row>
    <row r="23" spans="2:10" ht="15.75" thickBot="1" x14ac:dyDescent="0.25">
      <c r="B23" s="1021" t="s">
        <v>10</v>
      </c>
      <c r="C23" s="1022"/>
      <c r="D23" s="1022"/>
      <c r="E23" s="1023">
        <v>45604</v>
      </c>
      <c r="F23" s="1023"/>
      <c r="G23" s="636">
        <v>45604</v>
      </c>
      <c r="H23" s="1004"/>
      <c r="I23" s="1005"/>
      <c r="J23" s="1006"/>
    </row>
    <row r="24" spans="2:10" ht="15" thickBot="1" x14ac:dyDescent="0.25"/>
    <row r="25" spans="2:10" ht="15.75" thickBot="1" x14ac:dyDescent="0.3">
      <c r="B25" s="876" t="s">
        <v>748</v>
      </c>
      <c r="C25" s="874"/>
      <c r="D25" s="874"/>
      <c r="E25" s="874"/>
      <c r="F25" s="981"/>
      <c r="G25" s="982">
        <f>I25</f>
        <v>45592</v>
      </c>
      <c r="H25" s="982"/>
      <c r="I25" s="637">
        <v>45592</v>
      </c>
    </row>
    <row r="26" spans="2:10" ht="15.75" thickBot="1" x14ac:dyDescent="0.3">
      <c r="B26" s="876" t="s">
        <v>749</v>
      </c>
      <c r="C26" s="874"/>
      <c r="D26" s="874"/>
      <c r="E26" s="874"/>
      <c r="F26" s="981"/>
      <c r="G26" s="982">
        <f>I26</f>
        <v>45599</v>
      </c>
      <c r="H26" s="982"/>
      <c r="I26" s="637">
        <v>45599</v>
      </c>
    </row>
    <row r="36" spans="2:10" ht="15" thickBot="1" x14ac:dyDescent="0.25"/>
    <row r="37" spans="2:10" ht="41.25" customHeight="1" thickBot="1" x14ac:dyDescent="0.25">
      <c r="B37" s="1007" t="s">
        <v>750</v>
      </c>
      <c r="C37" s="1008"/>
      <c r="D37" s="1008"/>
      <c r="E37" s="1008"/>
      <c r="F37" s="1008"/>
      <c r="G37" s="1008"/>
      <c r="H37" s="1008"/>
      <c r="I37" s="1008"/>
      <c r="J37" s="1009"/>
    </row>
    <row r="38" spans="2:10" ht="30.75" customHeight="1" thickBot="1" x14ac:dyDescent="0.3">
      <c r="B38" s="620" t="s">
        <v>277</v>
      </c>
      <c r="C38" s="621" t="s">
        <v>304</v>
      </c>
      <c r="D38" s="621" t="s">
        <v>245</v>
      </c>
      <c r="E38" s="621" t="s">
        <v>246</v>
      </c>
      <c r="F38" s="621" t="s">
        <v>247</v>
      </c>
      <c r="G38" s="621" t="s">
        <v>248</v>
      </c>
      <c r="H38" s="622" t="s">
        <v>305</v>
      </c>
      <c r="I38" s="622" t="s">
        <v>306</v>
      </c>
      <c r="J38" s="623" t="s">
        <v>751</v>
      </c>
    </row>
    <row r="39" spans="2:10" ht="15" x14ac:dyDescent="0.25">
      <c r="B39" s="638" t="s">
        <v>169</v>
      </c>
      <c r="C39" s="639">
        <v>45613</v>
      </c>
      <c r="D39" s="640">
        <f t="shared" ref="D39:I53" si="3">C39+1</f>
        <v>45614</v>
      </c>
      <c r="E39" s="640">
        <f t="shared" si="3"/>
        <v>45615</v>
      </c>
      <c r="F39" s="640">
        <f t="shared" si="3"/>
        <v>45616</v>
      </c>
      <c r="G39" s="640">
        <f t="shared" si="3"/>
        <v>45617</v>
      </c>
      <c r="H39" s="641">
        <f t="shared" si="3"/>
        <v>45618</v>
      </c>
      <c r="I39" s="641">
        <f t="shared" si="3"/>
        <v>45619</v>
      </c>
      <c r="J39" s="492">
        <f>COUNT(C39:G39)</f>
        <v>5</v>
      </c>
    </row>
    <row r="40" spans="2:10" ht="15" x14ac:dyDescent="0.25">
      <c r="B40" s="642" t="s">
        <v>170</v>
      </c>
      <c r="C40" s="625">
        <f t="shared" ref="C40:C53" si="4">I39+1</f>
        <v>45620</v>
      </c>
      <c r="D40" s="625">
        <f t="shared" si="3"/>
        <v>45621</v>
      </c>
      <c r="E40" s="625">
        <f t="shared" si="3"/>
        <v>45622</v>
      </c>
      <c r="F40" s="625">
        <f t="shared" si="3"/>
        <v>45623</v>
      </c>
      <c r="G40" s="625">
        <f t="shared" si="3"/>
        <v>45624</v>
      </c>
      <c r="H40" s="626">
        <f t="shared" si="3"/>
        <v>45625</v>
      </c>
      <c r="I40" s="626">
        <f t="shared" si="3"/>
        <v>45626</v>
      </c>
      <c r="J40" s="493">
        <f t="shared" ref="J40:J45" si="5">COUNT(C40:G40)</f>
        <v>5</v>
      </c>
    </row>
    <row r="41" spans="2:10" ht="15" x14ac:dyDescent="0.25">
      <c r="B41" s="642" t="s">
        <v>171</v>
      </c>
      <c r="C41" s="625">
        <f t="shared" si="4"/>
        <v>45627</v>
      </c>
      <c r="D41" s="625">
        <f t="shared" si="3"/>
        <v>45628</v>
      </c>
      <c r="E41" s="625">
        <f t="shared" si="3"/>
        <v>45629</v>
      </c>
      <c r="F41" s="625">
        <f t="shared" si="3"/>
        <v>45630</v>
      </c>
      <c r="G41" s="625">
        <f t="shared" si="3"/>
        <v>45631</v>
      </c>
      <c r="H41" s="626">
        <f t="shared" si="3"/>
        <v>45632</v>
      </c>
      <c r="I41" s="626">
        <f t="shared" si="3"/>
        <v>45633</v>
      </c>
      <c r="J41" s="493">
        <f t="shared" si="5"/>
        <v>5</v>
      </c>
    </row>
    <row r="42" spans="2:10" ht="15" x14ac:dyDescent="0.25">
      <c r="B42" s="642" t="s">
        <v>183</v>
      </c>
      <c r="C42" s="625">
        <f t="shared" si="4"/>
        <v>45634</v>
      </c>
      <c r="D42" s="625">
        <f t="shared" si="3"/>
        <v>45635</v>
      </c>
      <c r="E42" s="625">
        <f t="shared" si="3"/>
        <v>45636</v>
      </c>
      <c r="F42" s="643">
        <f t="shared" si="3"/>
        <v>45637</v>
      </c>
      <c r="G42" s="643">
        <f t="shared" si="3"/>
        <v>45638</v>
      </c>
      <c r="H42" s="626">
        <f t="shared" si="3"/>
        <v>45639</v>
      </c>
      <c r="I42" s="626">
        <f t="shared" si="3"/>
        <v>45640</v>
      </c>
      <c r="J42" s="644">
        <v>3</v>
      </c>
    </row>
    <row r="43" spans="2:10" ht="15" x14ac:dyDescent="0.25">
      <c r="B43" s="642" t="s">
        <v>184</v>
      </c>
      <c r="C43" s="645">
        <f t="shared" si="4"/>
        <v>45641</v>
      </c>
      <c r="D43" s="645">
        <f t="shared" si="3"/>
        <v>45642</v>
      </c>
      <c r="E43" s="645">
        <f t="shared" si="3"/>
        <v>45643</v>
      </c>
      <c r="F43" s="645">
        <f t="shared" si="3"/>
        <v>45644</v>
      </c>
      <c r="G43" s="645">
        <f t="shared" si="3"/>
        <v>45645</v>
      </c>
      <c r="H43" s="626">
        <f t="shared" si="3"/>
        <v>45646</v>
      </c>
      <c r="I43" s="626">
        <f t="shared" si="3"/>
        <v>45647</v>
      </c>
      <c r="J43" s="493">
        <f t="shared" si="5"/>
        <v>5</v>
      </c>
    </row>
    <row r="44" spans="2:10" ht="15" x14ac:dyDescent="0.25">
      <c r="B44" s="642" t="s">
        <v>185</v>
      </c>
      <c r="C44" s="645">
        <f t="shared" si="4"/>
        <v>45648</v>
      </c>
      <c r="D44" s="645">
        <f t="shared" si="3"/>
        <v>45649</v>
      </c>
      <c r="E44" s="645">
        <f t="shared" si="3"/>
        <v>45650</v>
      </c>
      <c r="F44" s="645">
        <f t="shared" si="3"/>
        <v>45651</v>
      </c>
      <c r="G44" s="645">
        <f t="shared" si="3"/>
        <v>45652</v>
      </c>
      <c r="H44" s="626">
        <f t="shared" si="3"/>
        <v>45653</v>
      </c>
      <c r="I44" s="626">
        <f t="shared" si="3"/>
        <v>45654</v>
      </c>
      <c r="J44" s="493">
        <f t="shared" si="5"/>
        <v>5</v>
      </c>
    </row>
    <row r="45" spans="2:10" ht="15" x14ac:dyDescent="0.25">
      <c r="B45" s="642" t="s">
        <v>186</v>
      </c>
      <c r="C45" s="645">
        <f t="shared" si="4"/>
        <v>45655</v>
      </c>
      <c r="D45" s="645">
        <f t="shared" si="3"/>
        <v>45656</v>
      </c>
      <c r="E45" s="645">
        <f t="shared" si="3"/>
        <v>45657</v>
      </c>
      <c r="F45" s="645">
        <f t="shared" si="3"/>
        <v>45658</v>
      </c>
      <c r="G45" s="645">
        <f t="shared" si="3"/>
        <v>45659</v>
      </c>
      <c r="H45" s="643">
        <f t="shared" si="3"/>
        <v>45660</v>
      </c>
      <c r="I45" s="643">
        <f t="shared" si="3"/>
        <v>45661</v>
      </c>
      <c r="J45" s="493">
        <f t="shared" si="5"/>
        <v>5</v>
      </c>
    </row>
    <row r="46" spans="2:10" ht="15" x14ac:dyDescent="0.25">
      <c r="B46" s="210" t="s">
        <v>198</v>
      </c>
      <c r="C46" s="643">
        <f t="shared" si="4"/>
        <v>45662</v>
      </c>
      <c r="D46" s="643">
        <f t="shared" si="3"/>
        <v>45663</v>
      </c>
      <c r="E46" s="643">
        <f t="shared" si="3"/>
        <v>45664</v>
      </c>
      <c r="F46" s="643">
        <f t="shared" si="3"/>
        <v>45665</v>
      </c>
      <c r="G46" s="643">
        <f t="shared" si="3"/>
        <v>45666</v>
      </c>
      <c r="H46" s="643">
        <f t="shared" si="3"/>
        <v>45667</v>
      </c>
      <c r="I46" s="643">
        <f t="shared" si="3"/>
        <v>45668</v>
      </c>
      <c r="J46" s="646" t="s">
        <v>198</v>
      </c>
    </row>
    <row r="47" spans="2:10" ht="15" x14ac:dyDescent="0.25">
      <c r="B47" s="642" t="s">
        <v>187</v>
      </c>
      <c r="C47" s="647">
        <f t="shared" si="4"/>
        <v>45669</v>
      </c>
      <c r="D47" s="645">
        <f t="shared" si="3"/>
        <v>45670</v>
      </c>
      <c r="E47" s="645">
        <f t="shared" si="3"/>
        <v>45671</v>
      </c>
      <c r="F47" s="645">
        <f t="shared" si="3"/>
        <v>45672</v>
      </c>
      <c r="G47" s="645">
        <f t="shared" si="3"/>
        <v>45673</v>
      </c>
      <c r="H47" s="626">
        <f t="shared" si="3"/>
        <v>45674</v>
      </c>
      <c r="I47" s="626">
        <f t="shared" si="3"/>
        <v>45675</v>
      </c>
      <c r="J47" s="493">
        <v>5</v>
      </c>
    </row>
    <row r="48" spans="2:10" ht="15" x14ac:dyDescent="0.25">
      <c r="B48" s="642" t="s">
        <v>188</v>
      </c>
      <c r="C48" s="645">
        <f t="shared" si="4"/>
        <v>45676</v>
      </c>
      <c r="D48" s="645">
        <f t="shared" si="3"/>
        <v>45677</v>
      </c>
      <c r="E48" s="645">
        <f t="shared" si="3"/>
        <v>45678</v>
      </c>
      <c r="F48" s="645">
        <f t="shared" si="3"/>
        <v>45679</v>
      </c>
      <c r="G48" s="645">
        <f t="shared" si="3"/>
        <v>45680</v>
      </c>
      <c r="H48" s="626">
        <f t="shared" si="3"/>
        <v>45681</v>
      </c>
      <c r="I48" s="626">
        <f t="shared" si="3"/>
        <v>45682</v>
      </c>
      <c r="J48" s="493">
        <f>COUNT(C47:G47)</f>
        <v>5</v>
      </c>
    </row>
    <row r="49" spans="2:16" ht="15" x14ac:dyDescent="0.25">
      <c r="B49" s="642" t="s">
        <v>189</v>
      </c>
      <c r="C49" s="645">
        <f t="shared" si="4"/>
        <v>45683</v>
      </c>
      <c r="D49" s="645">
        <f t="shared" si="3"/>
        <v>45684</v>
      </c>
      <c r="E49" s="645">
        <f t="shared" si="3"/>
        <v>45685</v>
      </c>
      <c r="F49" s="645">
        <f t="shared" si="3"/>
        <v>45686</v>
      </c>
      <c r="G49" s="645">
        <f t="shared" si="3"/>
        <v>45687</v>
      </c>
      <c r="H49" s="626">
        <f t="shared" si="3"/>
        <v>45688</v>
      </c>
      <c r="I49" s="626">
        <f t="shared" si="3"/>
        <v>45689</v>
      </c>
      <c r="J49" s="493">
        <f>COUNT(C48:G48)</f>
        <v>5</v>
      </c>
    </row>
    <row r="50" spans="2:16" ht="15" x14ac:dyDescent="0.25">
      <c r="B50" s="458" t="s">
        <v>190</v>
      </c>
      <c r="C50" s="645">
        <f t="shared" si="4"/>
        <v>45690</v>
      </c>
      <c r="D50" s="645">
        <f t="shared" si="3"/>
        <v>45691</v>
      </c>
      <c r="E50" s="645">
        <f t="shared" si="3"/>
        <v>45692</v>
      </c>
      <c r="F50" s="645">
        <f t="shared" si="3"/>
        <v>45693</v>
      </c>
      <c r="G50" s="645">
        <f t="shared" si="3"/>
        <v>45694</v>
      </c>
      <c r="H50" s="626">
        <f t="shared" si="3"/>
        <v>45695</v>
      </c>
      <c r="I50" s="626">
        <f t="shared" si="3"/>
        <v>45696</v>
      </c>
      <c r="J50" s="493">
        <f>COUNT(C49:G49)</f>
        <v>5</v>
      </c>
    </row>
    <row r="51" spans="2:16" ht="15" x14ac:dyDescent="0.25">
      <c r="B51" s="458" t="s">
        <v>196</v>
      </c>
      <c r="C51" s="628">
        <f t="shared" si="4"/>
        <v>45697</v>
      </c>
      <c r="D51" s="628">
        <f t="shared" si="3"/>
        <v>45698</v>
      </c>
      <c r="E51" s="628">
        <f t="shared" si="3"/>
        <v>45699</v>
      </c>
      <c r="F51" s="628">
        <f t="shared" si="3"/>
        <v>45700</v>
      </c>
      <c r="G51" s="628">
        <f t="shared" si="3"/>
        <v>45701</v>
      </c>
      <c r="H51" s="626">
        <f t="shared" si="3"/>
        <v>45702</v>
      </c>
      <c r="I51" s="626">
        <f t="shared" si="3"/>
        <v>45703</v>
      </c>
      <c r="J51" s="493">
        <f>COUNT(C50:G50)</f>
        <v>5</v>
      </c>
    </row>
    <row r="52" spans="2:16" ht="15" x14ac:dyDescent="0.25">
      <c r="B52" s="458" t="s">
        <v>228</v>
      </c>
      <c r="C52" s="628">
        <f t="shared" si="4"/>
        <v>45704</v>
      </c>
      <c r="D52" s="628">
        <f t="shared" si="3"/>
        <v>45705</v>
      </c>
      <c r="E52" s="628">
        <f t="shared" si="3"/>
        <v>45706</v>
      </c>
      <c r="F52" s="628">
        <f t="shared" si="3"/>
        <v>45707</v>
      </c>
      <c r="G52" s="643">
        <f t="shared" si="3"/>
        <v>45708</v>
      </c>
      <c r="H52" s="626">
        <f t="shared" si="3"/>
        <v>45709</v>
      </c>
      <c r="I52" s="626">
        <f t="shared" si="3"/>
        <v>45710</v>
      </c>
      <c r="J52" s="493">
        <f>COUNT(C51:G51)</f>
        <v>5</v>
      </c>
    </row>
    <row r="53" spans="2:16" ht="15.75" thickBot="1" x14ac:dyDescent="0.3">
      <c r="B53" s="648" t="s">
        <v>198</v>
      </c>
      <c r="C53" s="649">
        <f t="shared" si="4"/>
        <v>45711</v>
      </c>
      <c r="D53" s="649">
        <f t="shared" si="3"/>
        <v>45712</v>
      </c>
      <c r="E53" s="649">
        <f t="shared" si="3"/>
        <v>45713</v>
      </c>
      <c r="F53" s="649">
        <f t="shared" si="3"/>
        <v>45714</v>
      </c>
      <c r="G53" s="649">
        <f t="shared" si="3"/>
        <v>45715</v>
      </c>
      <c r="H53" s="649">
        <f t="shared" si="3"/>
        <v>45716</v>
      </c>
      <c r="I53" s="649">
        <f t="shared" si="3"/>
        <v>45717</v>
      </c>
      <c r="J53" s="650" t="s">
        <v>198</v>
      </c>
    </row>
    <row r="54" spans="2:16" ht="16.5" thickBot="1" x14ac:dyDescent="0.3">
      <c r="B54" s="993" t="s">
        <v>250</v>
      </c>
      <c r="C54" s="994"/>
      <c r="D54" s="994"/>
      <c r="E54" s="994"/>
      <c r="F54" s="994"/>
      <c r="G54" s="995"/>
      <c r="H54" s="1016" t="s">
        <v>172</v>
      </c>
      <c r="I54" s="1017"/>
      <c r="J54" s="630">
        <f>SUM(J39:J52)</f>
        <v>63</v>
      </c>
      <c r="M54" s="22" t="s">
        <v>12</v>
      </c>
      <c r="P54" s="21">
        <v>45613</v>
      </c>
    </row>
    <row r="55" spans="2:16" ht="15.75" thickBot="1" x14ac:dyDescent="0.3">
      <c r="B55" s="1011" t="str">
        <f>M54</f>
        <v>بداية الدراسة للفصل الدراسي الثاني</v>
      </c>
      <c r="C55" s="1012"/>
      <c r="D55" s="1012"/>
      <c r="E55" s="1010">
        <f>G55</f>
        <v>45613</v>
      </c>
      <c r="F55" s="1010"/>
      <c r="G55" s="651">
        <f>P54</f>
        <v>45613</v>
      </c>
      <c r="H55" s="998"/>
      <c r="I55" s="999"/>
      <c r="J55" s="1000"/>
      <c r="M55" s="26" t="s">
        <v>13</v>
      </c>
      <c r="P55" s="25">
        <v>45637</v>
      </c>
    </row>
    <row r="56" spans="2:16" ht="15.75" thickBot="1" x14ac:dyDescent="0.3">
      <c r="B56" s="1011" t="str">
        <f t="shared" ref="B56:B60" si="6">M55</f>
        <v xml:space="preserve">إجازة مطولة </v>
      </c>
      <c r="C56" s="1012"/>
      <c r="D56" s="1012"/>
      <c r="E56" s="1010">
        <f t="shared" ref="E56:E60" si="7">G56</f>
        <v>45637</v>
      </c>
      <c r="F56" s="1010"/>
      <c r="G56" s="651">
        <f t="shared" ref="G56:G62" si="8">P55</f>
        <v>45637</v>
      </c>
      <c r="H56" s="1001"/>
      <c r="I56" s="1002"/>
      <c r="J56" s="1003"/>
      <c r="M56" s="30" t="s">
        <v>13</v>
      </c>
      <c r="P56" s="29">
        <v>45638</v>
      </c>
    </row>
    <row r="57" spans="2:16" ht="15.75" thickBot="1" x14ac:dyDescent="0.3">
      <c r="B57" s="1011" t="str">
        <f t="shared" si="6"/>
        <v xml:space="preserve">إجازة مطولة </v>
      </c>
      <c r="C57" s="1012"/>
      <c r="D57" s="1012"/>
      <c r="E57" s="1010">
        <f t="shared" si="7"/>
        <v>45638</v>
      </c>
      <c r="F57" s="1010"/>
      <c r="G57" s="651">
        <f t="shared" si="8"/>
        <v>45638</v>
      </c>
      <c r="H57" s="1001"/>
      <c r="I57" s="1002"/>
      <c r="J57" s="1003"/>
      <c r="M57" s="22" t="s">
        <v>14</v>
      </c>
      <c r="P57" s="21">
        <v>45660</v>
      </c>
    </row>
    <row r="58" spans="2:16" ht="15.75" thickBot="1" x14ac:dyDescent="0.3">
      <c r="B58" s="1011" t="str">
        <f t="shared" si="6"/>
        <v xml:space="preserve">إجازة منتصف العام الدراسي </v>
      </c>
      <c r="C58" s="1012"/>
      <c r="D58" s="1012"/>
      <c r="E58" s="1010">
        <f t="shared" si="7"/>
        <v>45660</v>
      </c>
      <c r="F58" s="1010"/>
      <c r="G58" s="651">
        <f t="shared" si="8"/>
        <v>45660</v>
      </c>
      <c r="H58" s="1001"/>
      <c r="I58" s="1002"/>
      <c r="J58" s="1003"/>
      <c r="M58" s="22" t="s">
        <v>15</v>
      </c>
      <c r="P58" s="21">
        <v>45669</v>
      </c>
    </row>
    <row r="59" spans="2:16" ht="15.75" thickBot="1" x14ac:dyDescent="0.3">
      <c r="B59" s="1011" t="str">
        <f t="shared" si="6"/>
        <v xml:space="preserve">استئناف الدراسة </v>
      </c>
      <c r="C59" s="1012"/>
      <c r="D59" s="1012"/>
      <c r="E59" s="1010">
        <f t="shared" si="7"/>
        <v>45669</v>
      </c>
      <c r="F59" s="1010"/>
      <c r="G59" s="651">
        <f t="shared" si="8"/>
        <v>45669</v>
      </c>
      <c r="H59" s="1001"/>
      <c r="I59" s="1002"/>
      <c r="J59" s="1003"/>
      <c r="M59" s="22" t="s">
        <v>16</v>
      </c>
      <c r="P59" s="21">
        <v>45708</v>
      </c>
    </row>
    <row r="60" spans="2:16" ht="15.75" thickBot="1" x14ac:dyDescent="0.3">
      <c r="B60" s="1011" t="str">
        <f t="shared" si="6"/>
        <v>نهاية الفصل الدراسي الثاني</v>
      </c>
      <c r="C60" s="1012"/>
      <c r="D60" s="1012"/>
      <c r="E60" s="1010">
        <f t="shared" si="7"/>
        <v>45708</v>
      </c>
      <c r="F60" s="1010"/>
      <c r="G60" s="651">
        <f t="shared" si="8"/>
        <v>45708</v>
      </c>
      <c r="H60" s="1001"/>
      <c r="I60" s="1002"/>
      <c r="J60" s="1003"/>
      <c r="M60" s="26" t="s">
        <v>17</v>
      </c>
      <c r="P60" s="25">
        <v>45711</v>
      </c>
    </row>
    <row r="61" spans="2:16" ht="15.75" thickBot="1" x14ac:dyDescent="0.3">
      <c r="B61" s="1011" t="str">
        <f>M60</f>
        <v xml:space="preserve">إجازة يوم التأسيس </v>
      </c>
      <c r="C61" s="1012"/>
      <c r="D61" s="1012"/>
      <c r="E61" s="1010">
        <f>G61</f>
        <v>45711</v>
      </c>
      <c r="F61" s="1010"/>
      <c r="G61" s="651">
        <f t="shared" si="8"/>
        <v>45711</v>
      </c>
      <c r="H61" s="1001"/>
      <c r="I61" s="1002"/>
      <c r="J61" s="1003"/>
      <c r="M61" s="30" t="s">
        <v>18</v>
      </c>
      <c r="P61" s="29">
        <v>45712</v>
      </c>
    </row>
    <row r="62" spans="2:16" ht="15.75" thickBot="1" x14ac:dyDescent="0.25">
      <c r="B62" s="1013" t="str">
        <f t="shared" ref="B62" si="9">M61</f>
        <v xml:space="preserve">إجازة الشتاء </v>
      </c>
      <c r="C62" s="1014"/>
      <c r="D62" s="1014"/>
      <c r="E62" s="1015">
        <f t="shared" ref="E62" si="10">G62</f>
        <v>45712</v>
      </c>
      <c r="F62" s="1015"/>
      <c r="G62" s="652">
        <f t="shared" si="8"/>
        <v>45712</v>
      </c>
      <c r="H62" s="1004"/>
      <c r="I62" s="1005"/>
      <c r="J62" s="1006"/>
    </row>
    <row r="63" spans="2:16" ht="15" thickBot="1" x14ac:dyDescent="0.25"/>
    <row r="64" spans="2:16" ht="15.75" thickBot="1" x14ac:dyDescent="0.3">
      <c r="B64" s="876" t="s">
        <v>752</v>
      </c>
      <c r="C64" s="874"/>
      <c r="D64" s="874"/>
      <c r="E64" s="874"/>
      <c r="F64" s="981"/>
      <c r="G64" s="982">
        <f>I64</f>
        <v>45697</v>
      </c>
      <c r="H64" s="982"/>
      <c r="I64" s="637">
        <v>45697</v>
      </c>
    </row>
    <row r="65" spans="2:10" ht="15.75" thickBot="1" x14ac:dyDescent="0.3">
      <c r="B65" s="876" t="s">
        <v>753</v>
      </c>
      <c r="C65" s="874"/>
      <c r="D65" s="874"/>
      <c r="E65" s="874"/>
      <c r="F65" s="981"/>
      <c r="G65" s="982">
        <f>I65</f>
        <v>45704</v>
      </c>
      <c r="H65" s="982"/>
      <c r="I65" s="637">
        <v>45704</v>
      </c>
    </row>
    <row r="69" spans="2:10" ht="15" thickBot="1" x14ac:dyDescent="0.25"/>
    <row r="70" spans="2:10" ht="41.25" customHeight="1" thickBot="1" x14ac:dyDescent="0.25">
      <c r="B70" s="1007" t="s">
        <v>754</v>
      </c>
      <c r="C70" s="1008"/>
      <c r="D70" s="1008"/>
      <c r="E70" s="1008"/>
      <c r="F70" s="1008"/>
      <c r="G70" s="1008"/>
      <c r="H70" s="1008"/>
      <c r="I70" s="1008"/>
      <c r="J70" s="1009"/>
    </row>
    <row r="71" spans="2:10" ht="30.75" customHeight="1" thickBot="1" x14ac:dyDescent="0.3">
      <c r="B71" s="620" t="s">
        <v>277</v>
      </c>
      <c r="C71" s="621" t="s">
        <v>304</v>
      </c>
      <c r="D71" s="621" t="s">
        <v>245</v>
      </c>
      <c r="E71" s="621" t="s">
        <v>246</v>
      </c>
      <c r="F71" s="621" t="s">
        <v>247</v>
      </c>
      <c r="G71" s="621" t="s">
        <v>248</v>
      </c>
      <c r="H71" s="622" t="s">
        <v>305</v>
      </c>
      <c r="I71" s="622" t="s">
        <v>306</v>
      </c>
      <c r="J71" s="623" t="s">
        <v>751</v>
      </c>
    </row>
    <row r="72" spans="2:10" ht="15" x14ac:dyDescent="0.25">
      <c r="B72" s="638" t="s">
        <v>169</v>
      </c>
      <c r="C72" s="653">
        <v>45718</v>
      </c>
      <c r="D72" s="640">
        <f t="shared" ref="D72:I87" si="11">C72+1</f>
        <v>45719</v>
      </c>
      <c r="E72" s="640">
        <f t="shared" si="11"/>
        <v>45720</v>
      </c>
      <c r="F72" s="640">
        <f t="shared" si="11"/>
        <v>45721</v>
      </c>
      <c r="G72" s="640">
        <f t="shared" si="11"/>
        <v>45722</v>
      </c>
      <c r="H72" s="641">
        <f t="shared" si="11"/>
        <v>45723</v>
      </c>
      <c r="I72" s="641">
        <f t="shared" si="11"/>
        <v>45724</v>
      </c>
      <c r="J72" s="492">
        <f>COUNT(C72:G72)</f>
        <v>5</v>
      </c>
    </row>
    <row r="73" spans="2:10" ht="15" x14ac:dyDescent="0.25">
      <c r="B73" s="642" t="s">
        <v>170</v>
      </c>
      <c r="C73" s="645">
        <f t="shared" ref="C73:C88" si="12">I72+1</f>
        <v>45725</v>
      </c>
      <c r="D73" s="645">
        <f t="shared" si="11"/>
        <v>45726</v>
      </c>
      <c r="E73" s="645">
        <f t="shared" si="11"/>
        <v>45727</v>
      </c>
      <c r="F73" s="645">
        <f t="shared" si="11"/>
        <v>45728</v>
      </c>
      <c r="G73" s="645">
        <f t="shared" si="11"/>
        <v>45729</v>
      </c>
      <c r="H73" s="626">
        <f t="shared" si="11"/>
        <v>45730</v>
      </c>
      <c r="I73" s="626">
        <f t="shared" si="11"/>
        <v>45731</v>
      </c>
      <c r="J73" s="493">
        <f t="shared" ref="J73" si="13">COUNT(C73:G73)</f>
        <v>5</v>
      </c>
    </row>
    <row r="74" spans="2:10" ht="15" x14ac:dyDescent="0.25">
      <c r="B74" s="642" t="s">
        <v>171</v>
      </c>
      <c r="C74" s="645">
        <f t="shared" si="12"/>
        <v>45732</v>
      </c>
      <c r="D74" s="645">
        <f t="shared" si="11"/>
        <v>45733</v>
      </c>
      <c r="E74" s="645">
        <f t="shared" si="11"/>
        <v>45734</v>
      </c>
      <c r="F74" s="645">
        <f t="shared" si="11"/>
        <v>45735</v>
      </c>
      <c r="G74" s="627">
        <f t="shared" si="11"/>
        <v>45736</v>
      </c>
      <c r="H74" s="627">
        <f t="shared" si="11"/>
        <v>45737</v>
      </c>
      <c r="I74" s="627">
        <f t="shared" si="11"/>
        <v>45738</v>
      </c>
      <c r="J74" s="644">
        <v>4</v>
      </c>
    </row>
    <row r="75" spans="2:10" ht="15" x14ac:dyDescent="0.25">
      <c r="B75" s="989" t="s">
        <v>755</v>
      </c>
      <c r="C75" s="627">
        <f t="shared" si="12"/>
        <v>45739</v>
      </c>
      <c r="D75" s="627">
        <f t="shared" si="11"/>
        <v>45740</v>
      </c>
      <c r="E75" s="627">
        <f t="shared" si="11"/>
        <v>45741</v>
      </c>
      <c r="F75" s="627">
        <f t="shared" si="11"/>
        <v>45742</v>
      </c>
      <c r="G75" s="627">
        <f t="shared" si="11"/>
        <v>45743</v>
      </c>
      <c r="H75" s="627">
        <f t="shared" si="11"/>
        <v>45744</v>
      </c>
      <c r="I75" s="627">
        <f t="shared" si="11"/>
        <v>45745</v>
      </c>
      <c r="J75" s="991" t="s">
        <v>755</v>
      </c>
    </row>
    <row r="76" spans="2:10" ht="15" x14ac:dyDescent="0.25">
      <c r="B76" s="990"/>
      <c r="C76" s="627">
        <f t="shared" si="12"/>
        <v>45746</v>
      </c>
      <c r="D76" s="627">
        <f t="shared" si="11"/>
        <v>45747</v>
      </c>
      <c r="E76" s="627">
        <f t="shared" si="11"/>
        <v>45748</v>
      </c>
      <c r="F76" s="627">
        <f t="shared" si="11"/>
        <v>45749</v>
      </c>
      <c r="G76" s="627">
        <f t="shared" si="11"/>
        <v>45750</v>
      </c>
      <c r="H76" s="627">
        <f t="shared" si="11"/>
        <v>45751</v>
      </c>
      <c r="I76" s="627">
        <f t="shared" si="11"/>
        <v>45752</v>
      </c>
      <c r="J76" s="992"/>
    </row>
    <row r="77" spans="2:10" ht="15" x14ac:dyDescent="0.25">
      <c r="B77" s="642" t="s">
        <v>183</v>
      </c>
      <c r="C77" s="624">
        <f t="shared" si="12"/>
        <v>45753</v>
      </c>
      <c r="D77" s="645">
        <f t="shared" si="11"/>
        <v>45754</v>
      </c>
      <c r="E77" s="645">
        <f t="shared" si="11"/>
        <v>45755</v>
      </c>
      <c r="F77" s="645">
        <f t="shared" si="11"/>
        <v>45756</v>
      </c>
      <c r="G77" s="645">
        <f t="shared" si="11"/>
        <v>45757</v>
      </c>
      <c r="H77" s="626">
        <f t="shared" si="11"/>
        <v>45758</v>
      </c>
      <c r="I77" s="626">
        <f t="shared" si="11"/>
        <v>45759</v>
      </c>
      <c r="J77" s="493">
        <f t="shared" ref="J77:J79" si="14">COUNT(C77:G77)</f>
        <v>5</v>
      </c>
    </row>
    <row r="78" spans="2:10" ht="15" x14ac:dyDescent="0.25">
      <c r="B78" s="642" t="s">
        <v>184</v>
      </c>
      <c r="C78" s="645">
        <f t="shared" si="12"/>
        <v>45760</v>
      </c>
      <c r="D78" s="645">
        <f t="shared" si="11"/>
        <v>45761</v>
      </c>
      <c r="E78" s="645">
        <f t="shared" si="11"/>
        <v>45762</v>
      </c>
      <c r="F78" s="645">
        <f t="shared" si="11"/>
        <v>45763</v>
      </c>
      <c r="G78" s="645">
        <f t="shared" si="11"/>
        <v>45764</v>
      </c>
      <c r="H78" s="626">
        <f t="shared" si="11"/>
        <v>45765</v>
      </c>
      <c r="I78" s="626">
        <f t="shared" si="11"/>
        <v>45766</v>
      </c>
      <c r="J78" s="493">
        <f t="shared" si="14"/>
        <v>5</v>
      </c>
    </row>
    <row r="79" spans="2:10" ht="15" x14ac:dyDescent="0.25">
      <c r="B79" s="642" t="s">
        <v>185</v>
      </c>
      <c r="C79" s="645">
        <f t="shared" si="12"/>
        <v>45767</v>
      </c>
      <c r="D79" s="645">
        <f t="shared" si="11"/>
        <v>45768</v>
      </c>
      <c r="E79" s="645">
        <f t="shared" si="11"/>
        <v>45769</v>
      </c>
      <c r="F79" s="645">
        <f t="shared" si="11"/>
        <v>45770</v>
      </c>
      <c r="G79" s="645">
        <f t="shared" si="11"/>
        <v>45771</v>
      </c>
      <c r="H79" s="626">
        <f t="shared" si="11"/>
        <v>45772</v>
      </c>
      <c r="I79" s="626">
        <f t="shared" si="11"/>
        <v>45773</v>
      </c>
      <c r="J79" s="493">
        <f t="shared" si="14"/>
        <v>5</v>
      </c>
    </row>
    <row r="80" spans="2:10" ht="15" x14ac:dyDescent="0.25">
      <c r="B80" s="642" t="s">
        <v>186</v>
      </c>
      <c r="C80" s="645">
        <f t="shared" si="12"/>
        <v>45774</v>
      </c>
      <c r="D80" s="645">
        <f t="shared" si="11"/>
        <v>45775</v>
      </c>
      <c r="E80" s="645">
        <f t="shared" si="11"/>
        <v>45776</v>
      </c>
      <c r="F80" s="645">
        <f t="shared" si="11"/>
        <v>45777</v>
      </c>
      <c r="G80" s="645">
        <f t="shared" si="11"/>
        <v>45778</v>
      </c>
      <c r="H80" s="626">
        <f t="shared" si="11"/>
        <v>45779</v>
      </c>
      <c r="I80" s="626">
        <f t="shared" si="11"/>
        <v>45780</v>
      </c>
      <c r="J80" s="493">
        <v>5</v>
      </c>
    </row>
    <row r="81" spans="2:16" ht="15" x14ac:dyDescent="0.25">
      <c r="B81" s="642" t="s">
        <v>187</v>
      </c>
      <c r="C81" s="627">
        <f t="shared" si="12"/>
        <v>45781</v>
      </c>
      <c r="D81" s="627">
        <f t="shared" si="11"/>
        <v>45782</v>
      </c>
      <c r="E81" s="645">
        <f t="shared" si="11"/>
        <v>45783</v>
      </c>
      <c r="F81" s="645">
        <f t="shared" si="11"/>
        <v>45784</v>
      </c>
      <c r="G81" s="645">
        <f t="shared" si="11"/>
        <v>45785</v>
      </c>
      <c r="H81" s="626">
        <f t="shared" si="11"/>
        <v>45786</v>
      </c>
      <c r="I81" s="626">
        <f t="shared" si="11"/>
        <v>45787</v>
      </c>
      <c r="J81" s="644">
        <v>3</v>
      </c>
    </row>
    <row r="82" spans="2:16" ht="15" x14ac:dyDescent="0.25">
      <c r="B82" s="642" t="s">
        <v>188</v>
      </c>
      <c r="C82" s="645">
        <f t="shared" si="12"/>
        <v>45788</v>
      </c>
      <c r="D82" s="645">
        <f t="shared" si="11"/>
        <v>45789</v>
      </c>
      <c r="E82" s="645">
        <f t="shared" si="11"/>
        <v>45790</v>
      </c>
      <c r="F82" s="645">
        <f t="shared" si="11"/>
        <v>45791</v>
      </c>
      <c r="G82" s="645">
        <f t="shared" si="11"/>
        <v>45792</v>
      </c>
      <c r="H82" s="626">
        <f t="shared" si="11"/>
        <v>45793</v>
      </c>
      <c r="I82" s="626">
        <f t="shared" si="11"/>
        <v>45794</v>
      </c>
      <c r="J82" s="493">
        <f>COUNT(C81:G81)</f>
        <v>5</v>
      </c>
    </row>
    <row r="83" spans="2:16" ht="15" x14ac:dyDescent="0.25">
      <c r="B83" s="642" t="s">
        <v>189</v>
      </c>
      <c r="C83" s="645">
        <f t="shared" si="12"/>
        <v>45795</v>
      </c>
      <c r="D83" s="645">
        <f t="shared" si="11"/>
        <v>45796</v>
      </c>
      <c r="E83" s="645">
        <f t="shared" si="11"/>
        <v>45797</v>
      </c>
      <c r="F83" s="645">
        <f t="shared" si="11"/>
        <v>45798</v>
      </c>
      <c r="G83" s="645">
        <f t="shared" si="11"/>
        <v>45799</v>
      </c>
      <c r="H83" s="626">
        <f t="shared" si="11"/>
        <v>45800</v>
      </c>
      <c r="I83" s="626">
        <f t="shared" si="11"/>
        <v>45801</v>
      </c>
      <c r="J83" s="493">
        <f>COUNT(C82:G82)</f>
        <v>5</v>
      </c>
    </row>
    <row r="84" spans="2:16" ht="15" x14ac:dyDescent="0.25">
      <c r="B84" s="458" t="s">
        <v>190</v>
      </c>
      <c r="C84" s="645">
        <f t="shared" si="12"/>
        <v>45802</v>
      </c>
      <c r="D84" s="645">
        <f t="shared" si="11"/>
        <v>45803</v>
      </c>
      <c r="E84" s="645">
        <f t="shared" si="11"/>
        <v>45804</v>
      </c>
      <c r="F84" s="645">
        <f t="shared" si="11"/>
        <v>45805</v>
      </c>
      <c r="G84" s="645">
        <f t="shared" si="11"/>
        <v>45806</v>
      </c>
      <c r="H84" s="627">
        <f t="shared" si="11"/>
        <v>45807</v>
      </c>
      <c r="I84" s="627">
        <f t="shared" si="11"/>
        <v>45808</v>
      </c>
      <c r="J84" s="493">
        <f>COUNT(C83:G83)</f>
        <v>5</v>
      </c>
    </row>
    <row r="85" spans="2:16" ht="15" x14ac:dyDescent="0.25">
      <c r="B85" s="989" t="s">
        <v>198</v>
      </c>
      <c r="C85" s="627">
        <f t="shared" si="12"/>
        <v>45809</v>
      </c>
      <c r="D85" s="627">
        <f t="shared" si="11"/>
        <v>45810</v>
      </c>
      <c r="E85" s="627">
        <f t="shared" si="11"/>
        <v>45811</v>
      </c>
      <c r="F85" s="627">
        <f t="shared" si="11"/>
        <v>45812</v>
      </c>
      <c r="G85" s="627">
        <f t="shared" si="11"/>
        <v>45813</v>
      </c>
      <c r="H85" s="627">
        <f t="shared" si="11"/>
        <v>45814</v>
      </c>
      <c r="I85" s="627">
        <f t="shared" si="11"/>
        <v>45815</v>
      </c>
      <c r="J85" s="991" t="s">
        <v>198</v>
      </c>
    </row>
    <row r="86" spans="2:16" ht="15" x14ac:dyDescent="0.25">
      <c r="B86" s="990"/>
      <c r="C86" s="627">
        <f t="shared" si="12"/>
        <v>45816</v>
      </c>
      <c r="D86" s="627">
        <f t="shared" si="11"/>
        <v>45817</v>
      </c>
      <c r="E86" s="627">
        <f t="shared" si="11"/>
        <v>45818</v>
      </c>
      <c r="F86" s="627">
        <f t="shared" si="11"/>
        <v>45819</v>
      </c>
      <c r="G86" s="627">
        <f t="shared" si="11"/>
        <v>45820</v>
      </c>
      <c r="H86" s="627">
        <f t="shared" si="11"/>
        <v>45821</v>
      </c>
      <c r="I86" s="627">
        <f t="shared" si="11"/>
        <v>45822</v>
      </c>
      <c r="J86" s="992"/>
    </row>
    <row r="87" spans="2:16" ht="15" x14ac:dyDescent="0.25">
      <c r="B87" s="450" t="s">
        <v>196</v>
      </c>
      <c r="C87" s="654">
        <f t="shared" si="12"/>
        <v>45823</v>
      </c>
      <c r="D87" s="628">
        <f t="shared" si="11"/>
        <v>45824</v>
      </c>
      <c r="E87" s="628">
        <f t="shared" si="11"/>
        <v>45825</v>
      </c>
      <c r="F87" s="628">
        <f t="shared" si="11"/>
        <v>45826</v>
      </c>
      <c r="G87" s="628">
        <f t="shared" si="11"/>
        <v>45827</v>
      </c>
      <c r="H87" s="626">
        <f t="shared" si="11"/>
        <v>45828</v>
      </c>
      <c r="I87" s="626">
        <f t="shared" si="11"/>
        <v>45829</v>
      </c>
      <c r="J87" s="460">
        <v>5</v>
      </c>
    </row>
    <row r="88" spans="2:16" ht="15.75" thickBot="1" x14ac:dyDescent="0.3">
      <c r="B88" s="160" t="s">
        <v>228</v>
      </c>
      <c r="C88" s="655">
        <f t="shared" si="12"/>
        <v>45830</v>
      </c>
      <c r="D88" s="655">
        <f t="shared" ref="D88:I88" si="15">C88+1</f>
        <v>45831</v>
      </c>
      <c r="E88" s="655">
        <f t="shared" si="15"/>
        <v>45832</v>
      </c>
      <c r="F88" s="655">
        <f t="shared" si="15"/>
        <v>45833</v>
      </c>
      <c r="G88" s="655">
        <f t="shared" si="15"/>
        <v>45834</v>
      </c>
      <c r="H88" s="656">
        <f t="shared" si="15"/>
        <v>45835</v>
      </c>
      <c r="I88" s="656">
        <f t="shared" si="15"/>
        <v>45836</v>
      </c>
      <c r="J88" s="657">
        <v>4</v>
      </c>
    </row>
    <row r="89" spans="2:16" ht="16.5" thickBot="1" x14ac:dyDescent="0.3">
      <c r="B89" s="993" t="s">
        <v>250</v>
      </c>
      <c r="C89" s="994"/>
      <c r="D89" s="994"/>
      <c r="E89" s="994"/>
      <c r="F89" s="994"/>
      <c r="G89" s="995"/>
      <c r="H89" s="996" t="s">
        <v>172</v>
      </c>
      <c r="I89" s="997"/>
      <c r="J89" s="658">
        <f>SUM(J72:J88)</f>
        <v>61</v>
      </c>
      <c r="M89" s="22" t="s">
        <v>20</v>
      </c>
      <c r="P89" s="21">
        <v>45718</v>
      </c>
    </row>
    <row r="90" spans="2:16" ht="15.75" thickBot="1" x14ac:dyDescent="0.3">
      <c r="B90" s="983" t="str">
        <f>M89</f>
        <v>بداية الدراسة للفصل الدراسي الثالث</v>
      </c>
      <c r="C90" s="984"/>
      <c r="D90" s="984"/>
      <c r="E90" s="985">
        <f>G90</f>
        <v>45718</v>
      </c>
      <c r="F90" s="985"/>
      <c r="G90" s="631">
        <f>P89</f>
        <v>45718</v>
      </c>
      <c r="H90" s="998"/>
      <c r="I90" s="999"/>
      <c r="J90" s="1000"/>
      <c r="M90" s="22" t="s">
        <v>21</v>
      </c>
      <c r="P90" s="21">
        <v>45736</v>
      </c>
    </row>
    <row r="91" spans="2:16" ht="15.75" thickBot="1" x14ac:dyDescent="0.3">
      <c r="B91" s="983" t="str">
        <f t="shared" ref="B91:B95" si="16">M90</f>
        <v>بدايــــة إجــــــــازة عيــــد الفطــــر</v>
      </c>
      <c r="C91" s="984"/>
      <c r="D91" s="984"/>
      <c r="E91" s="985">
        <f t="shared" ref="E91:E95" si="17">G91</f>
        <v>45736</v>
      </c>
      <c r="F91" s="985"/>
      <c r="G91" s="631">
        <f>P90</f>
        <v>45736</v>
      </c>
      <c r="H91" s="1001"/>
      <c r="I91" s="1002"/>
      <c r="J91" s="1003"/>
      <c r="M91" s="22" t="s">
        <v>22</v>
      </c>
      <c r="P91" s="21">
        <v>45753</v>
      </c>
    </row>
    <row r="92" spans="2:16" ht="15.75" thickBot="1" x14ac:dyDescent="0.3">
      <c r="B92" s="983" t="str">
        <f t="shared" si="16"/>
        <v>إستئناف  الدراسة بعد إجازة عيد الفطر</v>
      </c>
      <c r="C92" s="984"/>
      <c r="D92" s="984"/>
      <c r="E92" s="985">
        <f t="shared" si="17"/>
        <v>45753</v>
      </c>
      <c r="F92" s="985"/>
      <c r="G92" s="631">
        <f t="shared" ref="G92:G97" si="18">P91</f>
        <v>45753</v>
      </c>
      <c r="H92" s="1001"/>
      <c r="I92" s="1002"/>
      <c r="J92" s="1003"/>
      <c r="M92" s="26" t="s">
        <v>13</v>
      </c>
      <c r="P92" s="25">
        <v>45781</v>
      </c>
    </row>
    <row r="93" spans="2:16" ht="15.75" thickBot="1" x14ac:dyDescent="0.3">
      <c r="B93" s="983" t="str">
        <f t="shared" si="16"/>
        <v xml:space="preserve">إجازة مطولة </v>
      </c>
      <c r="C93" s="984"/>
      <c r="D93" s="984"/>
      <c r="E93" s="985">
        <f t="shared" si="17"/>
        <v>45781</v>
      </c>
      <c r="F93" s="985"/>
      <c r="G93" s="631">
        <f t="shared" si="18"/>
        <v>45781</v>
      </c>
      <c r="H93" s="1001"/>
      <c r="I93" s="1002"/>
      <c r="J93" s="1003"/>
      <c r="M93" s="30" t="s">
        <v>13</v>
      </c>
      <c r="P93" s="29">
        <v>45782</v>
      </c>
    </row>
    <row r="94" spans="2:16" ht="15.75" thickBot="1" x14ac:dyDescent="0.3">
      <c r="B94" s="983" t="str">
        <f t="shared" si="16"/>
        <v xml:space="preserve">إجازة مطولة </v>
      </c>
      <c r="C94" s="984"/>
      <c r="D94" s="984"/>
      <c r="E94" s="985">
        <f t="shared" si="17"/>
        <v>45782</v>
      </c>
      <c r="F94" s="985"/>
      <c r="G94" s="631">
        <f t="shared" si="18"/>
        <v>45782</v>
      </c>
      <c r="H94" s="1001"/>
      <c r="I94" s="1002"/>
      <c r="J94" s="1003"/>
      <c r="M94" s="22" t="s">
        <v>23</v>
      </c>
      <c r="P94" s="21">
        <v>45807</v>
      </c>
    </row>
    <row r="95" spans="2:16" ht="15.75" thickBot="1" x14ac:dyDescent="0.3">
      <c r="B95" s="983" t="str">
        <f t="shared" si="16"/>
        <v xml:space="preserve">إجازة عيد الأضحى </v>
      </c>
      <c r="C95" s="984"/>
      <c r="D95" s="984"/>
      <c r="E95" s="985">
        <f t="shared" si="17"/>
        <v>45807</v>
      </c>
      <c r="F95" s="985"/>
      <c r="G95" s="631">
        <f t="shared" si="18"/>
        <v>45807</v>
      </c>
      <c r="H95" s="1001"/>
      <c r="I95" s="1002"/>
      <c r="J95" s="1003"/>
      <c r="M95" s="22" t="s">
        <v>24</v>
      </c>
      <c r="P95" s="21">
        <v>45823</v>
      </c>
    </row>
    <row r="96" spans="2:16" ht="15.75" thickBot="1" x14ac:dyDescent="0.3">
      <c r="B96" s="983" t="str">
        <f>M95</f>
        <v xml:space="preserve">استئناف الدراسة بعد عيد الأضحى </v>
      </c>
      <c r="C96" s="984"/>
      <c r="D96" s="984"/>
      <c r="E96" s="985">
        <f>G96</f>
        <v>45823</v>
      </c>
      <c r="F96" s="985"/>
      <c r="G96" s="631">
        <f t="shared" si="18"/>
        <v>45823</v>
      </c>
      <c r="H96" s="1001"/>
      <c r="I96" s="1002"/>
      <c r="J96" s="1003"/>
      <c r="M96" s="22" t="s">
        <v>25</v>
      </c>
      <c r="P96" s="21">
        <v>45834</v>
      </c>
    </row>
    <row r="97" spans="2:10" ht="15.75" thickBot="1" x14ac:dyDescent="0.25">
      <c r="B97" s="986" t="str">
        <f t="shared" ref="B97" si="19">M96</f>
        <v xml:space="preserve">إجازة نهاية العام الدراسي </v>
      </c>
      <c r="C97" s="987"/>
      <c r="D97" s="987"/>
      <c r="E97" s="988">
        <f t="shared" ref="E97" si="20">G97</f>
        <v>45834</v>
      </c>
      <c r="F97" s="988"/>
      <c r="G97" s="659">
        <f t="shared" si="18"/>
        <v>45834</v>
      </c>
      <c r="H97" s="1004"/>
      <c r="I97" s="1005"/>
      <c r="J97" s="1006"/>
    </row>
    <row r="98" spans="2:10" ht="15" thickBot="1" x14ac:dyDescent="0.25"/>
    <row r="99" spans="2:10" ht="15.75" thickBot="1" x14ac:dyDescent="0.3">
      <c r="B99" s="876" t="s">
        <v>752</v>
      </c>
      <c r="C99" s="874"/>
      <c r="D99" s="874"/>
      <c r="E99" s="874"/>
      <c r="F99" s="981"/>
      <c r="G99" s="982">
        <f>I99</f>
        <v>45823</v>
      </c>
      <c r="H99" s="982"/>
      <c r="I99" s="637">
        <v>45823</v>
      </c>
    </row>
    <row r="100" spans="2:10" ht="15.75" thickBot="1" x14ac:dyDescent="0.3">
      <c r="B100" s="876" t="s">
        <v>753</v>
      </c>
      <c r="C100" s="874"/>
      <c r="D100" s="874"/>
      <c r="E100" s="874"/>
      <c r="F100" s="981"/>
      <c r="G100" s="982">
        <f>I100</f>
        <v>45830</v>
      </c>
      <c r="H100" s="982"/>
      <c r="I100" s="637">
        <v>45830</v>
      </c>
    </row>
  </sheetData>
  <sheetProtection algorithmName="SHA-512" hashValue="Zwxq2b5TLk6euSapjK7HKh9Fce9glgG0sIetQJjj+2kkrvPFu5C+cqp5YPK1MfFcRQbiFd+W4G64nIzlGgMgtg==" saltValue="QjFUPzdaujdXlzNPAO0lKA==" spinCount="100000" sheet="1" objects="1" scenarios="1"/>
  <mergeCells count="72">
    <mergeCell ref="B2:J2"/>
    <mergeCell ref="B17:G17"/>
    <mergeCell ref="H17:I17"/>
    <mergeCell ref="B18:D18"/>
    <mergeCell ref="E18:F18"/>
    <mergeCell ref="H18:J23"/>
    <mergeCell ref="B19:D19"/>
    <mergeCell ref="E19:F19"/>
    <mergeCell ref="B20:D20"/>
    <mergeCell ref="E20:F20"/>
    <mergeCell ref="B54:G54"/>
    <mergeCell ref="H54:I54"/>
    <mergeCell ref="B21:D21"/>
    <mergeCell ref="E21:F21"/>
    <mergeCell ref="B22:D22"/>
    <mergeCell ref="E22:F22"/>
    <mergeCell ref="B23:D23"/>
    <mergeCell ref="E23:F23"/>
    <mergeCell ref="B25:F25"/>
    <mergeCell ref="G25:H25"/>
    <mergeCell ref="B26:F26"/>
    <mergeCell ref="G26:H26"/>
    <mergeCell ref="B37:J37"/>
    <mergeCell ref="B55:D55"/>
    <mergeCell ref="E55:F55"/>
    <mergeCell ref="H55:J62"/>
    <mergeCell ref="B56:D56"/>
    <mergeCell ref="E56:F56"/>
    <mergeCell ref="B57:D57"/>
    <mergeCell ref="E57:F57"/>
    <mergeCell ref="B58:D58"/>
    <mergeCell ref="E58:F58"/>
    <mergeCell ref="B59:D59"/>
    <mergeCell ref="B75:B76"/>
    <mergeCell ref="J75:J76"/>
    <mergeCell ref="E59:F59"/>
    <mergeCell ref="B60:D60"/>
    <mergeCell ref="E60:F60"/>
    <mergeCell ref="B61:D61"/>
    <mergeCell ref="E61:F61"/>
    <mergeCell ref="B62:D62"/>
    <mergeCell ref="E62:F62"/>
    <mergeCell ref="B64:F64"/>
    <mergeCell ref="G64:H64"/>
    <mergeCell ref="B65:F65"/>
    <mergeCell ref="G65:H65"/>
    <mergeCell ref="B70:J70"/>
    <mergeCell ref="B95:D95"/>
    <mergeCell ref="E95:F95"/>
    <mergeCell ref="B85:B86"/>
    <mergeCell ref="J85:J86"/>
    <mergeCell ref="B89:G89"/>
    <mergeCell ref="H89:I89"/>
    <mergeCell ref="B90:D90"/>
    <mergeCell ref="E90:F90"/>
    <mergeCell ref="H90:J97"/>
    <mergeCell ref="B91:D91"/>
    <mergeCell ref="E91:F91"/>
    <mergeCell ref="B92:D92"/>
    <mergeCell ref="E92:F92"/>
    <mergeCell ref="B93:D93"/>
    <mergeCell ref="E93:F93"/>
    <mergeCell ref="B94:D94"/>
    <mergeCell ref="E94:F94"/>
    <mergeCell ref="B100:F100"/>
    <mergeCell ref="G100:H100"/>
    <mergeCell ref="B96:D96"/>
    <mergeCell ref="E96:F96"/>
    <mergeCell ref="B97:D97"/>
    <mergeCell ref="E97:F97"/>
    <mergeCell ref="B99:F99"/>
    <mergeCell ref="G99:H99"/>
  </mergeCells>
  <pageMargins left="0.7" right="0.7" top="0.75" bottom="0.75" header="0.3" footer="0.3"/>
  <pageSetup paperSize="9" scale="91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36"/>
  <sheetViews>
    <sheetView rightToLeft="1" view="pageBreakPreview" zoomScaleNormal="100" zoomScaleSheetLayoutView="100" workbookViewId="0"/>
  </sheetViews>
  <sheetFormatPr defaultRowHeight="14.25" x14ac:dyDescent="0.2"/>
  <cols>
    <col min="1" max="1" width="1.25" customWidth="1"/>
    <col min="2" max="2" width="5.625" customWidth="1"/>
    <col min="3" max="3" width="13.125" customWidth="1"/>
    <col min="4" max="4" width="1.625" customWidth="1"/>
    <col min="5" max="5" width="5.625" customWidth="1"/>
    <col min="6" max="6" width="11.75" customWidth="1"/>
    <col min="7" max="7" width="1.625" customWidth="1"/>
    <col min="8" max="8" width="5.625" customWidth="1"/>
    <col min="9" max="9" width="12.375" customWidth="1"/>
    <col min="10" max="10" width="1.25" customWidth="1"/>
    <col min="11" max="11" width="5.625" customWidth="1"/>
    <col min="12" max="12" width="13" customWidth="1"/>
    <col min="13" max="13" width="1.5" customWidth="1"/>
  </cols>
  <sheetData>
    <row r="1" spans="2:17" ht="9" customHeight="1" x14ac:dyDescent="0.2"/>
    <row r="5" spans="2:17" ht="15" thickBot="1" x14ac:dyDescent="0.25"/>
    <row r="6" spans="2:17" ht="20.25" customHeight="1" thickBot="1" x14ac:dyDescent="0.35">
      <c r="B6" s="1060" t="s">
        <v>238</v>
      </c>
      <c r="C6" s="1061"/>
      <c r="D6" s="1061"/>
      <c r="E6" s="103">
        <v>12</v>
      </c>
      <c r="F6" s="1061" t="s">
        <v>172</v>
      </c>
      <c r="G6" s="1061"/>
      <c r="H6" s="1061"/>
      <c r="I6" s="1061"/>
      <c r="J6" s="1061"/>
      <c r="K6" s="103">
        <v>57</v>
      </c>
      <c r="L6" s="104" t="s">
        <v>239</v>
      </c>
    </row>
    <row r="7" spans="2:17" ht="15.75" thickBot="1" x14ac:dyDescent="0.3">
      <c r="B7" s="1016" t="s">
        <v>240</v>
      </c>
      <c r="C7" s="1017"/>
      <c r="E7" s="1016" t="s">
        <v>241</v>
      </c>
      <c r="F7" s="1017"/>
      <c r="H7" s="1016" t="s">
        <v>242</v>
      </c>
      <c r="I7" s="1017"/>
      <c r="K7" s="1016" t="s">
        <v>243</v>
      </c>
      <c r="L7" s="1017"/>
    </row>
    <row r="8" spans="2:17" ht="15" x14ac:dyDescent="0.25">
      <c r="B8" s="105" t="s">
        <v>244</v>
      </c>
      <c r="C8" s="106">
        <v>45522</v>
      </c>
      <c r="E8" s="107" t="s">
        <v>244</v>
      </c>
      <c r="F8" s="108">
        <f>C12+3</f>
        <v>45529</v>
      </c>
      <c r="H8" s="107" t="s">
        <v>244</v>
      </c>
      <c r="I8" s="108">
        <f>F12+3</f>
        <v>45536</v>
      </c>
      <c r="K8" s="107" t="s">
        <v>244</v>
      </c>
      <c r="L8" s="108">
        <f>I12+3</f>
        <v>45543</v>
      </c>
    </row>
    <row r="9" spans="2:17" ht="15" x14ac:dyDescent="0.25">
      <c r="B9" s="109" t="s">
        <v>245</v>
      </c>
      <c r="C9" s="108">
        <f>C8+1</f>
        <v>45523</v>
      </c>
      <c r="E9" s="109" t="s">
        <v>245</v>
      </c>
      <c r="F9" s="108">
        <f>F8+1</f>
        <v>45530</v>
      </c>
      <c r="H9" s="109" t="s">
        <v>245</v>
      </c>
      <c r="I9" s="108">
        <f>I8+1</f>
        <v>45537</v>
      </c>
      <c r="K9" s="109" t="s">
        <v>245</v>
      </c>
      <c r="L9" s="108">
        <f>L8+1</f>
        <v>45544</v>
      </c>
    </row>
    <row r="10" spans="2:17" ht="15" x14ac:dyDescent="0.25">
      <c r="B10" s="109" t="s">
        <v>246</v>
      </c>
      <c r="C10" s="108">
        <f>C9+1</f>
        <v>45524</v>
      </c>
      <c r="E10" s="109" t="s">
        <v>246</v>
      </c>
      <c r="F10" s="108">
        <f>F9+1</f>
        <v>45531</v>
      </c>
      <c r="H10" s="109" t="s">
        <v>246</v>
      </c>
      <c r="I10" s="108">
        <f>I9+1</f>
        <v>45538</v>
      </c>
      <c r="K10" s="109" t="s">
        <v>246</v>
      </c>
      <c r="L10" s="108">
        <f>L9+1</f>
        <v>45545</v>
      </c>
    </row>
    <row r="11" spans="2:17" ht="15" x14ac:dyDescent="0.25">
      <c r="B11" s="109" t="s">
        <v>247</v>
      </c>
      <c r="C11" s="108">
        <f>C10+1</f>
        <v>45525</v>
      </c>
      <c r="E11" s="109" t="s">
        <v>247</v>
      </c>
      <c r="F11" s="108">
        <f>F10+1</f>
        <v>45532</v>
      </c>
      <c r="H11" s="109" t="s">
        <v>247</v>
      </c>
      <c r="I11" s="108">
        <f>I10+1</f>
        <v>45539</v>
      </c>
      <c r="K11" s="109" t="s">
        <v>247</v>
      </c>
      <c r="L11" s="108">
        <f>L10+1</f>
        <v>45546</v>
      </c>
    </row>
    <row r="12" spans="2:17" ht="15" x14ac:dyDescent="0.25">
      <c r="B12" s="109" t="s">
        <v>248</v>
      </c>
      <c r="C12" s="108">
        <f>C11+1</f>
        <v>45526</v>
      </c>
      <c r="E12" s="109" t="s">
        <v>248</v>
      </c>
      <c r="F12" s="108">
        <f>F11+1</f>
        <v>45533</v>
      </c>
      <c r="H12" s="109" t="s">
        <v>248</v>
      </c>
      <c r="I12" s="108">
        <f>I11+1</f>
        <v>45540</v>
      </c>
      <c r="K12" s="109" t="s">
        <v>248</v>
      </c>
      <c r="L12" s="108">
        <f>L11+1</f>
        <v>45547</v>
      </c>
      <c r="O12" s="110"/>
      <c r="P12" s="110"/>
      <c r="Q12" s="110"/>
    </row>
    <row r="13" spans="2:17" ht="15.75" thickBot="1" x14ac:dyDescent="0.3">
      <c r="B13" s="1078" t="s">
        <v>249</v>
      </c>
      <c r="C13" s="1079"/>
      <c r="E13" s="1080"/>
      <c r="F13" s="1081"/>
      <c r="H13" s="1080"/>
      <c r="I13" s="1081"/>
      <c r="K13" s="1082"/>
      <c r="L13" s="1083"/>
      <c r="O13" s="110"/>
      <c r="P13" s="110"/>
      <c r="Q13" s="110"/>
    </row>
    <row r="14" spans="2:17" ht="21.75" customHeight="1" thickBot="1" x14ac:dyDescent="0.25">
      <c r="B14" s="1055" t="s">
        <v>250</v>
      </c>
      <c r="C14" s="1056"/>
      <c r="D14" s="1056"/>
      <c r="E14" s="1056"/>
      <c r="F14" s="1056"/>
      <c r="G14" s="1056"/>
      <c r="H14" s="1056"/>
      <c r="I14" s="1056"/>
      <c r="J14" s="1056"/>
      <c r="K14" s="1056"/>
      <c r="L14" s="1057"/>
      <c r="O14" s="110"/>
      <c r="P14" s="110"/>
      <c r="Q14" s="110"/>
    </row>
    <row r="15" spans="2:17" ht="15.75" thickBot="1" x14ac:dyDescent="0.3">
      <c r="B15" s="886" t="s">
        <v>251</v>
      </c>
      <c r="C15" s="885"/>
      <c r="D15" s="111"/>
      <c r="E15" s="886" t="s">
        <v>252</v>
      </c>
      <c r="F15" s="885"/>
      <c r="G15" s="111"/>
      <c r="H15" s="886" t="s">
        <v>253</v>
      </c>
      <c r="I15" s="885"/>
      <c r="J15" s="111"/>
      <c r="K15" s="886" t="s">
        <v>254</v>
      </c>
      <c r="L15" s="885"/>
      <c r="O15" s="110"/>
      <c r="P15" s="110"/>
      <c r="Q15" s="110"/>
    </row>
    <row r="16" spans="2:17" ht="15" x14ac:dyDescent="0.25">
      <c r="B16" s="107" t="s">
        <v>244</v>
      </c>
      <c r="C16" s="108">
        <f>L12+3</f>
        <v>45550</v>
      </c>
      <c r="D16" s="111"/>
      <c r="E16" s="112" t="s">
        <v>244</v>
      </c>
      <c r="F16" s="113">
        <f>C20+3</f>
        <v>45557</v>
      </c>
      <c r="G16" s="111"/>
      <c r="H16" s="107" t="s">
        <v>244</v>
      </c>
      <c r="I16" s="108">
        <f>F20+3</f>
        <v>45564</v>
      </c>
      <c r="J16" s="111"/>
      <c r="K16" s="107" t="s">
        <v>244</v>
      </c>
      <c r="L16" s="108">
        <f>I20+3</f>
        <v>45571</v>
      </c>
      <c r="O16" s="110"/>
      <c r="P16" s="110"/>
      <c r="Q16" s="110"/>
    </row>
    <row r="17" spans="2:17" ht="15" x14ac:dyDescent="0.25">
      <c r="B17" s="109" t="s">
        <v>245</v>
      </c>
      <c r="C17" s="108">
        <f>C16+1</f>
        <v>45551</v>
      </c>
      <c r="D17" s="111"/>
      <c r="E17" s="114" t="s">
        <v>245</v>
      </c>
      <c r="F17" s="113">
        <f>F16+1</f>
        <v>45558</v>
      </c>
      <c r="G17" s="111"/>
      <c r="H17" s="109" t="s">
        <v>245</v>
      </c>
      <c r="I17" s="108">
        <f>I16+1</f>
        <v>45565</v>
      </c>
      <c r="J17" s="111"/>
      <c r="K17" s="109" t="s">
        <v>245</v>
      </c>
      <c r="L17" s="108">
        <f>L16+1</f>
        <v>45572</v>
      </c>
      <c r="O17" s="110"/>
      <c r="P17" s="110"/>
      <c r="Q17" s="110"/>
    </row>
    <row r="18" spans="2:17" ht="15" x14ac:dyDescent="0.25">
      <c r="B18" s="109" t="s">
        <v>246</v>
      </c>
      <c r="C18" s="108">
        <f>C17+1</f>
        <v>45552</v>
      </c>
      <c r="D18" s="111"/>
      <c r="E18" s="109" t="s">
        <v>246</v>
      </c>
      <c r="F18" s="108">
        <f>F17+1</f>
        <v>45559</v>
      </c>
      <c r="G18" s="111"/>
      <c r="H18" s="109" t="s">
        <v>246</v>
      </c>
      <c r="I18" s="108">
        <f>I17+1</f>
        <v>45566</v>
      </c>
      <c r="J18" s="111"/>
      <c r="K18" s="109" t="s">
        <v>246</v>
      </c>
      <c r="L18" s="108">
        <f>L17+1</f>
        <v>45573</v>
      </c>
      <c r="O18" s="110"/>
      <c r="P18" s="110"/>
      <c r="Q18" s="110"/>
    </row>
    <row r="19" spans="2:17" ht="15" x14ac:dyDescent="0.25">
      <c r="B19" s="109" t="s">
        <v>247</v>
      </c>
      <c r="C19" s="108">
        <f>C18+1</f>
        <v>45553</v>
      </c>
      <c r="D19" s="111"/>
      <c r="E19" s="109" t="s">
        <v>247</v>
      </c>
      <c r="F19" s="108">
        <f>F18+1</f>
        <v>45560</v>
      </c>
      <c r="G19" s="111"/>
      <c r="H19" s="109" t="s">
        <v>247</v>
      </c>
      <c r="I19" s="108">
        <f>I18+1</f>
        <v>45567</v>
      </c>
      <c r="J19" s="111"/>
      <c r="K19" s="109" t="s">
        <v>247</v>
      </c>
      <c r="L19" s="108">
        <f>L18+1</f>
        <v>45574</v>
      </c>
      <c r="O19" s="110"/>
      <c r="P19" s="110"/>
      <c r="Q19" s="110"/>
    </row>
    <row r="20" spans="2:17" ht="15" x14ac:dyDescent="0.25">
      <c r="B20" s="109" t="s">
        <v>248</v>
      </c>
      <c r="C20" s="108">
        <f>C19+1</f>
        <v>45554</v>
      </c>
      <c r="D20" s="111"/>
      <c r="E20" s="109" t="s">
        <v>248</v>
      </c>
      <c r="F20" s="108">
        <f>F19+1</f>
        <v>45561</v>
      </c>
      <c r="G20" s="111"/>
      <c r="H20" s="109" t="s">
        <v>248</v>
      </c>
      <c r="I20" s="108">
        <f>I19+1</f>
        <v>45568</v>
      </c>
      <c r="J20" s="111"/>
      <c r="K20" s="109" t="s">
        <v>248</v>
      </c>
      <c r="L20" s="108">
        <f>L19+1</f>
        <v>45575</v>
      </c>
    </row>
    <row r="21" spans="2:17" ht="15.75" thickBot="1" x14ac:dyDescent="0.3">
      <c r="B21" s="1074"/>
      <c r="C21" s="1075"/>
      <c r="D21" s="111"/>
      <c r="E21" s="1076" t="s">
        <v>255</v>
      </c>
      <c r="F21" s="1077"/>
      <c r="G21" s="111"/>
      <c r="H21" s="1074"/>
      <c r="I21" s="1075"/>
      <c r="J21" s="111"/>
      <c r="K21" s="1074"/>
      <c r="L21" s="1075"/>
    </row>
    <row r="22" spans="2:17" ht="37.5" customHeight="1" thickBot="1" x14ac:dyDescent="0.25">
      <c r="B22" s="1046"/>
      <c r="C22" s="1047"/>
      <c r="D22" s="1047"/>
      <c r="E22" s="1047"/>
      <c r="F22" s="1047"/>
      <c r="G22" s="1047"/>
      <c r="H22" s="1047"/>
      <c r="I22" s="1047"/>
      <c r="J22" s="1047"/>
      <c r="K22" s="1047"/>
      <c r="L22" s="1048"/>
    </row>
    <row r="23" spans="2:17" ht="15.75" thickBot="1" x14ac:dyDescent="0.3">
      <c r="B23" s="886" t="s">
        <v>256</v>
      </c>
      <c r="C23" s="885"/>
      <c r="D23" s="111"/>
      <c r="E23" s="886" t="s">
        <v>257</v>
      </c>
      <c r="F23" s="885"/>
      <c r="G23" s="111"/>
      <c r="H23" s="886" t="s">
        <v>258</v>
      </c>
      <c r="I23" s="885"/>
      <c r="J23" s="111"/>
      <c r="K23" s="886" t="s">
        <v>259</v>
      </c>
      <c r="L23" s="885"/>
    </row>
    <row r="24" spans="2:17" ht="15" x14ac:dyDescent="0.25">
      <c r="B24" s="107" t="s">
        <v>244</v>
      </c>
      <c r="C24" s="108">
        <f>L20+3</f>
        <v>45578</v>
      </c>
      <c r="D24" s="111"/>
      <c r="E24" s="107" t="s">
        <v>244</v>
      </c>
      <c r="F24" s="108">
        <f>C28+3</f>
        <v>45585</v>
      </c>
      <c r="G24" s="111"/>
      <c r="H24" s="107" t="s">
        <v>244</v>
      </c>
      <c r="I24" s="108">
        <f>F28+3</f>
        <v>45592</v>
      </c>
      <c r="J24" s="111"/>
      <c r="K24" s="115" t="s">
        <v>244</v>
      </c>
      <c r="L24" s="116">
        <f>I28+3</f>
        <v>45599</v>
      </c>
    </row>
    <row r="25" spans="2:17" ht="15" x14ac:dyDescent="0.25">
      <c r="B25" s="109" t="s">
        <v>245</v>
      </c>
      <c r="C25" s="108">
        <f>C24+1</f>
        <v>45579</v>
      </c>
      <c r="D25" s="111"/>
      <c r="E25" s="109" t="s">
        <v>245</v>
      </c>
      <c r="F25" s="108">
        <f>F24+1</f>
        <v>45586</v>
      </c>
      <c r="G25" s="111"/>
      <c r="H25" s="109" t="s">
        <v>245</v>
      </c>
      <c r="I25" s="108">
        <f>I24+1</f>
        <v>45593</v>
      </c>
      <c r="J25" s="111"/>
      <c r="K25" s="117" t="s">
        <v>245</v>
      </c>
      <c r="L25" s="116">
        <f>L24+1</f>
        <v>45600</v>
      </c>
    </row>
    <row r="26" spans="2:17" ht="15" x14ac:dyDescent="0.25">
      <c r="B26" s="109" t="s">
        <v>246</v>
      </c>
      <c r="C26" s="108">
        <f>C25+1</f>
        <v>45580</v>
      </c>
      <c r="D26" s="111"/>
      <c r="E26" s="109" t="s">
        <v>246</v>
      </c>
      <c r="F26" s="108">
        <f>F25+1</f>
        <v>45587</v>
      </c>
      <c r="G26" s="111"/>
      <c r="H26" s="109" t="s">
        <v>246</v>
      </c>
      <c r="I26" s="108">
        <f>I25+1</f>
        <v>45594</v>
      </c>
      <c r="J26" s="111"/>
      <c r="K26" s="117" t="s">
        <v>246</v>
      </c>
      <c r="L26" s="116">
        <f>L25+1</f>
        <v>45601</v>
      </c>
    </row>
    <row r="27" spans="2:17" ht="15" x14ac:dyDescent="0.25">
      <c r="B27" s="109" t="s">
        <v>247</v>
      </c>
      <c r="C27" s="108">
        <f>C26+1</f>
        <v>45581</v>
      </c>
      <c r="D27" s="111"/>
      <c r="E27" s="109" t="s">
        <v>247</v>
      </c>
      <c r="F27" s="108">
        <f>F26+1</f>
        <v>45588</v>
      </c>
      <c r="G27" s="111"/>
      <c r="H27" s="109" t="s">
        <v>247</v>
      </c>
      <c r="I27" s="108">
        <f>I26+1</f>
        <v>45595</v>
      </c>
      <c r="J27" s="111"/>
      <c r="K27" s="117" t="s">
        <v>247</v>
      </c>
      <c r="L27" s="116">
        <f>L26+1</f>
        <v>45602</v>
      </c>
    </row>
    <row r="28" spans="2:17" ht="15" x14ac:dyDescent="0.25">
      <c r="B28" s="114" t="s">
        <v>248</v>
      </c>
      <c r="C28" s="113">
        <f>C27+1</f>
        <v>45582</v>
      </c>
      <c r="D28" s="111"/>
      <c r="E28" s="109" t="s">
        <v>248</v>
      </c>
      <c r="F28" s="108">
        <f>F27+1</f>
        <v>45589</v>
      </c>
      <c r="G28" s="111"/>
      <c r="H28" s="109" t="s">
        <v>248</v>
      </c>
      <c r="I28" s="108">
        <f>I27+1</f>
        <v>45596</v>
      </c>
      <c r="J28" s="111"/>
      <c r="K28" s="117" t="s">
        <v>248</v>
      </c>
      <c r="L28" s="116">
        <f>L27+1</f>
        <v>45603</v>
      </c>
    </row>
    <row r="29" spans="2:17" ht="15.75" thickBot="1" x14ac:dyDescent="0.3">
      <c r="B29" s="1051" t="s">
        <v>260</v>
      </c>
      <c r="C29" s="1052"/>
      <c r="D29" s="111"/>
      <c r="E29" s="1049"/>
      <c r="F29" s="1050"/>
      <c r="G29" s="111"/>
      <c r="H29" s="1049"/>
      <c r="I29" s="1050"/>
      <c r="J29" s="111"/>
      <c r="K29" s="1051" t="s">
        <v>261</v>
      </c>
      <c r="L29" s="1052"/>
    </row>
    <row r="30" spans="2:17" ht="3.75" customHeight="1" thickBot="1" x14ac:dyDescent="0.25"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</row>
    <row r="31" spans="2:17" ht="15.75" customHeight="1" x14ac:dyDescent="0.2">
      <c r="B31" s="1062"/>
      <c r="C31" s="1063"/>
      <c r="D31" s="111"/>
      <c r="E31" s="1068" t="s">
        <v>262</v>
      </c>
      <c r="F31" s="1069"/>
      <c r="G31" s="1069"/>
      <c r="H31" s="1069"/>
      <c r="I31" s="1069"/>
      <c r="J31" s="1069"/>
      <c r="K31" s="1069"/>
      <c r="L31" s="1070"/>
    </row>
    <row r="32" spans="2:17" ht="15" thickBot="1" x14ac:dyDescent="0.25">
      <c r="B32" s="1064"/>
      <c r="C32" s="1065"/>
      <c r="D32" s="111"/>
      <c r="E32" s="1071"/>
      <c r="F32" s="1072"/>
      <c r="G32" s="1072"/>
      <c r="H32" s="1072"/>
      <c r="I32" s="1072"/>
      <c r="J32" s="1072"/>
      <c r="K32" s="1072"/>
      <c r="L32" s="1073"/>
    </row>
    <row r="33" spans="2:12" ht="15.75" thickBot="1" x14ac:dyDescent="0.3">
      <c r="B33" s="1064"/>
      <c r="C33" s="1065"/>
      <c r="D33" s="111"/>
      <c r="E33" s="1028">
        <v>45522</v>
      </c>
      <c r="F33" s="1029"/>
      <c r="G33" s="1030" t="s">
        <v>249</v>
      </c>
      <c r="H33" s="1031"/>
      <c r="I33" s="1031"/>
      <c r="J33" s="1031"/>
      <c r="K33" s="1031"/>
      <c r="L33" s="1032"/>
    </row>
    <row r="34" spans="2:12" ht="15.75" thickBot="1" x14ac:dyDescent="0.3">
      <c r="B34" s="1064"/>
      <c r="C34" s="1065"/>
      <c r="D34" s="111"/>
      <c r="E34" s="1028">
        <v>45557</v>
      </c>
      <c r="F34" s="1029"/>
      <c r="G34" s="1030" t="s">
        <v>278</v>
      </c>
      <c r="H34" s="1031"/>
      <c r="I34" s="1031"/>
      <c r="J34" s="1031"/>
      <c r="K34" s="1031"/>
      <c r="L34" s="1032"/>
    </row>
    <row r="35" spans="2:12" ht="15.75" thickBot="1" x14ac:dyDescent="0.3">
      <c r="B35" s="1064"/>
      <c r="C35" s="1065"/>
      <c r="D35" s="111"/>
      <c r="E35" s="1028">
        <v>45582</v>
      </c>
      <c r="F35" s="1029"/>
      <c r="G35" s="1030" t="s">
        <v>279</v>
      </c>
      <c r="H35" s="1031"/>
      <c r="I35" s="1031"/>
      <c r="J35" s="1031"/>
      <c r="K35" s="1031"/>
      <c r="L35" s="1032"/>
    </row>
    <row r="36" spans="2:12" ht="15.75" thickBot="1" x14ac:dyDescent="0.3">
      <c r="B36" s="1064"/>
      <c r="C36" s="1065"/>
      <c r="D36" s="111"/>
      <c r="E36" s="1028">
        <v>45603</v>
      </c>
      <c r="F36" s="1029"/>
      <c r="G36" s="1030" t="s">
        <v>280</v>
      </c>
      <c r="H36" s="1031"/>
      <c r="I36" s="1031"/>
      <c r="J36" s="1031"/>
      <c r="K36" s="1031"/>
      <c r="L36" s="1032"/>
    </row>
    <row r="37" spans="2:12" ht="15.75" thickBot="1" x14ac:dyDescent="0.3">
      <c r="B37" s="1066"/>
      <c r="C37" s="1067"/>
      <c r="D37" s="111"/>
      <c r="E37" s="1033">
        <v>45604</v>
      </c>
      <c r="F37" s="1034"/>
      <c r="G37" s="1035" t="s">
        <v>282</v>
      </c>
      <c r="H37" s="1036"/>
      <c r="I37" s="1036"/>
      <c r="J37" s="1036"/>
      <c r="K37" s="1036"/>
      <c r="L37" s="1037"/>
    </row>
    <row r="54" spans="2:17" ht="15" thickBot="1" x14ac:dyDescent="0.25"/>
    <row r="55" spans="2:17" ht="20.25" customHeight="1" thickBot="1" x14ac:dyDescent="0.35">
      <c r="B55" s="1060" t="s">
        <v>238</v>
      </c>
      <c r="C55" s="1061"/>
      <c r="D55" s="1061"/>
      <c r="E55" s="103">
        <v>13</v>
      </c>
      <c r="F55" s="1061" t="s">
        <v>172</v>
      </c>
      <c r="G55" s="1061"/>
      <c r="H55" s="1061"/>
      <c r="I55" s="1061"/>
      <c r="J55" s="1061"/>
      <c r="K55" s="103">
        <v>63</v>
      </c>
      <c r="L55" s="104" t="s">
        <v>239</v>
      </c>
    </row>
    <row r="56" spans="2:17" ht="15" customHeight="1" thickBot="1" x14ac:dyDescent="0.3">
      <c r="B56" s="1016" t="s">
        <v>240</v>
      </c>
      <c r="C56" s="1017"/>
      <c r="E56" s="1016" t="s">
        <v>241</v>
      </c>
      <c r="F56" s="1017"/>
      <c r="H56" s="1016" t="s">
        <v>242</v>
      </c>
      <c r="I56" s="1017"/>
      <c r="K56" s="1016" t="s">
        <v>243</v>
      </c>
      <c r="L56" s="1017"/>
    </row>
    <row r="57" spans="2:17" ht="15" customHeight="1" x14ac:dyDescent="0.25">
      <c r="B57" s="105" t="s">
        <v>244</v>
      </c>
      <c r="C57" s="106">
        <v>45613</v>
      </c>
      <c r="E57" s="107" t="s">
        <v>244</v>
      </c>
      <c r="F57" s="108">
        <f>C61+3</f>
        <v>45620</v>
      </c>
      <c r="H57" s="107" t="s">
        <v>244</v>
      </c>
      <c r="I57" s="108">
        <f>F61+3</f>
        <v>45627</v>
      </c>
      <c r="K57" s="107" t="s">
        <v>244</v>
      </c>
      <c r="L57" s="108">
        <f>I61+3</f>
        <v>45634</v>
      </c>
    </row>
    <row r="58" spans="2:17" ht="15" customHeight="1" x14ac:dyDescent="0.25">
      <c r="B58" s="109" t="s">
        <v>245</v>
      </c>
      <c r="C58" s="108">
        <f>C57+1</f>
        <v>45614</v>
      </c>
      <c r="E58" s="109" t="s">
        <v>245</v>
      </c>
      <c r="F58" s="108">
        <f>F57+1</f>
        <v>45621</v>
      </c>
      <c r="H58" s="109" t="s">
        <v>245</v>
      </c>
      <c r="I58" s="108">
        <f>I57+1</f>
        <v>45628</v>
      </c>
      <c r="K58" s="109" t="s">
        <v>245</v>
      </c>
      <c r="L58" s="108">
        <f>L57+1</f>
        <v>45635</v>
      </c>
    </row>
    <row r="59" spans="2:17" ht="15" customHeight="1" x14ac:dyDescent="0.25">
      <c r="B59" s="109" t="s">
        <v>246</v>
      </c>
      <c r="C59" s="108">
        <f>C58+1</f>
        <v>45615</v>
      </c>
      <c r="E59" s="109" t="s">
        <v>246</v>
      </c>
      <c r="F59" s="108">
        <f>F58+1</f>
        <v>45622</v>
      </c>
      <c r="H59" s="109" t="s">
        <v>246</v>
      </c>
      <c r="I59" s="108">
        <f>I58+1</f>
        <v>45629</v>
      </c>
      <c r="K59" s="109" t="s">
        <v>246</v>
      </c>
      <c r="L59" s="108">
        <f>L58+1</f>
        <v>45636</v>
      </c>
    </row>
    <row r="60" spans="2:17" ht="15" customHeight="1" x14ac:dyDescent="0.25">
      <c r="B60" s="109" t="s">
        <v>247</v>
      </c>
      <c r="C60" s="108">
        <f>C59+1</f>
        <v>45616</v>
      </c>
      <c r="E60" s="109" t="s">
        <v>247</v>
      </c>
      <c r="F60" s="108">
        <f>F59+1</f>
        <v>45623</v>
      </c>
      <c r="H60" s="109" t="s">
        <v>247</v>
      </c>
      <c r="I60" s="108">
        <f>I59+1</f>
        <v>45630</v>
      </c>
      <c r="K60" s="114" t="s">
        <v>247</v>
      </c>
      <c r="L60" s="113">
        <f>L59+1</f>
        <v>45637</v>
      </c>
      <c r="P60" s="118"/>
    </row>
    <row r="61" spans="2:17" ht="15" customHeight="1" x14ac:dyDescent="0.25">
      <c r="B61" s="109" t="s">
        <v>248</v>
      </c>
      <c r="C61" s="108">
        <f>C60+1</f>
        <v>45617</v>
      </c>
      <c r="E61" s="109" t="s">
        <v>248</v>
      </c>
      <c r="F61" s="108">
        <f>F60+1</f>
        <v>45624</v>
      </c>
      <c r="H61" s="109" t="s">
        <v>248</v>
      </c>
      <c r="I61" s="108">
        <f>I60+1</f>
        <v>45631</v>
      </c>
      <c r="K61" s="114" t="s">
        <v>248</v>
      </c>
      <c r="L61" s="113">
        <f>L60+1</f>
        <v>45638</v>
      </c>
      <c r="P61" s="119"/>
    </row>
    <row r="62" spans="2:17" ht="15" customHeight="1" thickBot="1" x14ac:dyDescent="0.3">
      <c r="B62" s="1053" t="s">
        <v>263</v>
      </c>
      <c r="C62" s="1054"/>
      <c r="E62" s="1058"/>
      <c r="F62" s="1059"/>
      <c r="H62" s="1058"/>
      <c r="I62" s="1059"/>
      <c r="K62" s="1051" t="s">
        <v>260</v>
      </c>
      <c r="L62" s="1052"/>
    </row>
    <row r="63" spans="2:17" ht="21.75" customHeight="1" thickBot="1" x14ac:dyDescent="0.25">
      <c r="B63" s="1055" t="s">
        <v>250</v>
      </c>
      <c r="C63" s="1056"/>
      <c r="D63" s="1056"/>
      <c r="E63" s="1056"/>
      <c r="F63" s="1056"/>
      <c r="G63" s="1056"/>
      <c r="H63" s="1056"/>
      <c r="I63" s="1056"/>
      <c r="J63" s="1056"/>
      <c r="K63" s="1056"/>
      <c r="L63" s="1057"/>
      <c r="O63" s="110"/>
      <c r="P63" s="110"/>
      <c r="Q63" s="110"/>
    </row>
    <row r="64" spans="2:17" ht="15" customHeight="1" thickBot="1" x14ac:dyDescent="0.3">
      <c r="B64" s="893" t="s">
        <v>251</v>
      </c>
      <c r="C64" s="894"/>
      <c r="D64" s="111"/>
      <c r="E64" s="893" t="s">
        <v>252</v>
      </c>
      <c r="F64" s="894"/>
      <c r="G64" s="111"/>
      <c r="H64" s="893" t="s">
        <v>253</v>
      </c>
      <c r="I64" s="894"/>
      <c r="J64" s="111"/>
      <c r="K64" s="893" t="s">
        <v>254</v>
      </c>
      <c r="L64" s="894"/>
    </row>
    <row r="65" spans="2:12" ht="15" customHeight="1" x14ac:dyDescent="0.25">
      <c r="B65" s="107" t="s">
        <v>244</v>
      </c>
      <c r="C65" s="108">
        <f>L61+3</f>
        <v>45641</v>
      </c>
      <c r="D65" s="111"/>
      <c r="E65" s="109" t="s">
        <v>244</v>
      </c>
      <c r="F65" s="108">
        <f>C69+3</f>
        <v>45648</v>
      </c>
      <c r="G65" s="111"/>
      <c r="H65" s="107" t="s">
        <v>244</v>
      </c>
      <c r="I65" s="108">
        <f>F69+3</f>
        <v>45655</v>
      </c>
      <c r="J65" s="111"/>
      <c r="K65" s="105" t="s">
        <v>244</v>
      </c>
      <c r="L65" s="106">
        <f>I69+10</f>
        <v>45669</v>
      </c>
    </row>
    <row r="66" spans="2:12" ht="15" customHeight="1" x14ac:dyDescent="0.25">
      <c r="B66" s="109" t="s">
        <v>245</v>
      </c>
      <c r="C66" s="108">
        <f>C65+1</f>
        <v>45642</v>
      </c>
      <c r="D66" s="111"/>
      <c r="E66" s="109" t="s">
        <v>245</v>
      </c>
      <c r="F66" s="108">
        <f>F65+1</f>
        <v>45649</v>
      </c>
      <c r="G66" s="111"/>
      <c r="H66" s="109" t="s">
        <v>245</v>
      </c>
      <c r="I66" s="108">
        <f>I65+1</f>
        <v>45656</v>
      </c>
      <c r="J66" s="111"/>
      <c r="K66" s="109" t="s">
        <v>245</v>
      </c>
      <c r="L66" s="108">
        <f>L65+1</f>
        <v>45670</v>
      </c>
    </row>
    <row r="67" spans="2:12" ht="15" customHeight="1" x14ac:dyDescent="0.25">
      <c r="B67" s="109" t="s">
        <v>246</v>
      </c>
      <c r="C67" s="108">
        <f>C66+1</f>
        <v>45643</v>
      </c>
      <c r="D67" s="111"/>
      <c r="E67" s="109" t="s">
        <v>246</v>
      </c>
      <c r="F67" s="108">
        <f>F66+1</f>
        <v>45650</v>
      </c>
      <c r="G67" s="111"/>
      <c r="H67" s="109" t="s">
        <v>246</v>
      </c>
      <c r="I67" s="108">
        <f>I66+1</f>
        <v>45657</v>
      </c>
      <c r="J67" s="111"/>
      <c r="K67" s="109" t="s">
        <v>246</v>
      </c>
      <c r="L67" s="108">
        <f>L66+1</f>
        <v>45671</v>
      </c>
    </row>
    <row r="68" spans="2:12" ht="15" customHeight="1" x14ac:dyDescent="0.25">
      <c r="B68" s="109" t="s">
        <v>247</v>
      </c>
      <c r="C68" s="108">
        <f>C67+1</f>
        <v>45644</v>
      </c>
      <c r="D68" s="111"/>
      <c r="E68" s="109" t="s">
        <v>247</v>
      </c>
      <c r="F68" s="108">
        <f>F67+1</f>
        <v>45651</v>
      </c>
      <c r="G68" s="111"/>
      <c r="H68" s="109" t="s">
        <v>247</v>
      </c>
      <c r="I68" s="108">
        <f>I67+1</f>
        <v>45658</v>
      </c>
      <c r="J68" s="111"/>
      <c r="K68" s="109" t="s">
        <v>247</v>
      </c>
      <c r="L68" s="108">
        <f>L67+1</f>
        <v>45672</v>
      </c>
    </row>
    <row r="69" spans="2:12" ht="15" customHeight="1" x14ac:dyDescent="0.25">
      <c r="B69" s="109" t="s">
        <v>248</v>
      </c>
      <c r="C69" s="108">
        <f>C68+1</f>
        <v>45645</v>
      </c>
      <c r="D69" s="111"/>
      <c r="E69" s="109" t="s">
        <v>248</v>
      </c>
      <c r="F69" s="108">
        <f>F68+1</f>
        <v>45652</v>
      </c>
      <c r="G69" s="111"/>
      <c r="H69" s="109" t="s">
        <v>248</v>
      </c>
      <c r="I69" s="108">
        <f>I68+1</f>
        <v>45659</v>
      </c>
      <c r="J69" s="111"/>
      <c r="K69" s="109" t="s">
        <v>248</v>
      </c>
      <c r="L69" s="108">
        <f>L68+1</f>
        <v>45673</v>
      </c>
    </row>
    <row r="70" spans="2:12" ht="15" customHeight="1" thickBot="1" x14ac:dyDescent="0.3">
      <c r="B70" s="1049"/>
      <c r="C70" s="1050"/>
      <c r="D70" s="111"/>
      <c r="E70" s="1049"/>
      <c r="F70" s="1050"/>
      <c r="G70" s="111"/>
      <c r="H70" s="1051" t="s">
        <v>264</v>
      </c>
      <c r="I70" s="1052"/>
      <c r="J70" s="111"/>
      <c r="K70" s="1053" t="s">
        <v>265</v>
      </c>
      <c r="L70" s="1054"/>
    </row>
    <row r="71" spans="2:12" ht="37.5" customHeight="1" thickBot="1" x14ac:dyDescent="0.25">
      <c r="B71" s="1046"/>
      <c r="C71" s="1047"/>
      <c r="D71" s="1047"/>
      <c r="E71" s="1047"/>
      <c r="F71" s="1047"/>
      <c r="G71" s="1047"/>
      <c r="H71" s="1047"/>
      <c r="I71" s="1047"/>
      <c r="J71" s="1047"/>
      <c r="K71" s="1047"/>
      <c r="L71" s="1048"/>
    </row>
    <row r="72" spans="2:12" ht="15" customHeight="1" thickBot="1" x14ac:dyDescent="0.3">
      <c r="B72" s="893" t="s">
        <v>256</v>
      </c>
      <c r="C72" s="894"/>
      <c r="D72" s="111"/>
      <c r="E72" s="893" t="s">
        <v>257</v>
      </c>
      <c r="F72" s="894"/>
      <c r="G72" s="111"/>
      <c r="H72" s="893" t="s">
        <v>258</v>
      </c>
      <c r="I72" s="894"/>
      <c r="J72" s="111"/>
      <c r="K72" s="893" t="s">
        <v>259</v>
      </c>
      <c r="L72" s="894"/>
    </row>
    <row r="73" spans="2:12" ht="15" customHeight="1" x14ac:dyDescent="0.25">
      <c r="B73" s="107" t="s">
        <v>244</v>
      </c>
      <c r="C73" s="108">
        <f>L69+3</f>
        <v>45676</v>
      </c>
      <c r="D73" s="111"/>
      <c r="E73" s="107" t="s">
        <v>244</v>
      </c>
      <c r="F73" s="108">
        <f>C77+3</f>
        <v>45683</v>
      </c>
      <c r="G73" s="111"/>
      <c r="H73" s="107" t="s">
        <v>244</v>
      </c>
      <c r="I73" s="108">
        <f>F77+3</f>
        <v>45690</v>
      </c>
      <c r="J73" s="111"/>
      <c r="K73" s="107" t="s">
        <v>244</v>
      </c>
      <c r="L73" s="108">
        <f>I77+3</f>
        <v>45697</v>
      </c>
    </row>
    <row r="74" spans="2:12" ht="15" customHeight="1" x14ac:dyDescent="0.25">
      <c r="B74" s="109" t="s">
        <v>245</v>
      </c>
      <c r="C74" s="108">
        <f>C73+1</f>
        <v>45677</v>
      </c>
      <c r="D74" s="111"/>
      <c r="E74" s="109" t="s">
        <v>245</v>
      </c>
      <c r="F74" s="108">
        <f>F73+1</f>
        <v>45684</v>
      </c>
      <c r="G74" s="111"/>
      <c r="H74" s="109" t="s">
        <v>245</v>
      </c>
      <c r="I74" s="108">
        <f>I73+1</f>
        <v>45691</v>
      </c>
      <c r="J74" s="111"/>
      <c r="K74" s="109" t="s">
        <v>245</v>
      </c>
      <c r="L74" s="108">
        <f>L73+1</f>
        <v>45698</v>
      </c>
    </row>
    <row r="75" spans="2:12" ht="15" customHeight="1" x14ac:dyDescent="0.25">
      <c r="B75" s="109" t="s">
        <v>246</v>
      </c>
      <c r="C75" s="108">
        <f>C74+1</f>
        <v>45678</v>
      </c>
      <c r="D75" s="111"/>
      <c r="E75" s="109" t="s">
        <v>246</v>
      </c>
      <c r="F75" s="108">
        <f>F74+1</f>
        <v>45685</v>
      </c>
      <c r="G75" s="111"/>
      <c r="H75" s="109" t="s">
        <v>246</v>
      </c>
      <c r="I75" s="108">
        <f>I74+1</f>
        <v>45692</v>
      </c>
      <c r="J75" s="111"/>
      <c r="K75" s="109" t="s">
        <v>246</v>
      </c>
      <c r="L75" s="108">
        <f>L74+1</f>
        <v>45699</v>
      </c>
    </row>
    <row r="76" spans="2:12" ht="15" customHeight="1" x14ac:dyDescent="0.25">
      <c r="B76" s="109" t="s">
        <v>247</v>
      </c>
      <c r="C76" s="108">
        <f>C75+1</f>
        <v>45679</v>
      </c>
      <c r="D76" s="111"/>
      <c r="E76" s="109" t="s">
        <v>247</v>
      </c>
      <c r="F76" s="108">
        <f>F75+1</f>
        <v>45686</v>
      </c>
      <c r="G76" s="111"/>
      <c r="H76" s="109" t="s">
        <v>247</v>
      </c>
      <c r="I76" s="108">
        <f>I75+1</f>
        <v>45693</v>
      </c>
      <c r="J76" s="111"/>
      <c r="K76" s="109" t="s">
        <v>247</v>
      </c>
      <c r="L76" s="108">
        <f>L75+1</f>
        <v>45700</v>
      </c>
    </row>
    <row r="77" spans="2:12" ht="15" customHeight="1" x14ac:dyDescent="0.25">
      <c r="B77" s="109" t="s">
        <v>248</v>
      </c>
      <c r="C77" s="108">
        <f>C76+1</f>
        <v>45680</v>
      </c>
      <c r="D77" s="111"/>
      <c r="E77" s="109" t="s">
        <v>248</v>
      </c>
      <c r="F77" s="108">
        <f>F76+1</f>
        <v>45687</v>
      </c>
      <c r="G77" s="111"/>
      <c r="H77" s="109" t="s">
        <v>248</v>
      </c>
      <c r="I77" s="108">
        <f>I76+1</f>
        <v>45694</v>
      </c>
      <c r="J77" s="111"/>
      <c r="K77" s="109" t="s">
        <v>248</v>
      </c>
      <c r="L77" s="108">
        <f>L76+1</f>
        <v>45701</v>
      </c>
    </row>
    <row r="78" spans="2:12" ht="15" customHeight="1" thickBot="1" x14ac:dyDescent="0.3">
      <c r="B78" s="1049"/>
      <c r="C78" s="1050"/>
      <c r="D78" s="111"/>
      <c r="E78" s="1049"/>
      <c r="F78" s="1050"/>
      <c r="G78" s="111"/>
      <c r="H78" s="1049"/>
      <c r="I78" s="1050"/>
      <c r="J78" s="111"/>
      <c r="K78" s="1049"/>
      <c r="L78" s="1050"/>
    </row>
    <row r="79" spans="2:12" ht="3" customHeight="1" thickBot="1" x14ac:dyDescent="0.25">
      <c r="B79" s="111"/>
      <c r="C79" s="111"/>
      <c r="D79" s="111"/>
      <c r="E79" s="111"/>
      <c r="F79" s="111"/>
      <c r="G79" s="111"/>
      <c r="H79" s="111"/>
      <c r="I79" s="111"/>
      <c r="J79" s="111"/>
      <c r="K79" s="111"/>
      <c r="L79" s="111"/>
    </row>
    <row r="80" spans="2:12" ht="15" customHeight="1" thickBot="1" x14ac:dyDescent="0.3">
      <c r="B80" s="851" t="s">
        <v>266</v>
      </c>
      <c r="C80" s="853"/>
      <c r="D80" s="111"/>
      <c r="E80" s="1040" t="s">
        <v>267</v>
      </c>
      <c r="F80" s="1041"/>
      <c r="G80" s="1041"/>
      <c r="H80" s="1041"/>
      <c r="I80" s="1041"/>
      <c r="J80" s="1041"/>
      <c r="K80" s="1041"/>
      <c r="L80" s="1042"/>
    </row>
    <row r="81" spans="2:12" ht="15" customHeight="1" thickBot="1" x14ac:dyDescent="0.3">
      <c r="B81" s="115" t="s">
        <v>244</v>
      </c>
      <c r="C81" s="116">
        <f>L77+3</f>
        <v>45704</v>
      </c>
      <c r="D81" s="111"/>
      <c r="E81" s="1043"/>
      <c r="F81" s="1044"/>
      <c r="G81" s="1044"/>
      <c r="H81" s="1044"/>
      <c r="I81" s="1044"/>
      <c r="J81" s="1044"/>
      <c r="K81" s="1044"/>
      <c r="L81" s="1045"/>
    </row>
    <row r="82" spans="2:12" ht="15" customHeight="1" thickBot="1" x14ac:dyDescent="0.3">
      <c r="B82" s="117" t="s">
        <v>245</v>
      </c>
      <c r="C82" s="116">
        <f>C81+1</f>
        <v>45705</v>
      </c>
      <c r="D82" s="111"/>
      <c r="E82" s="1028">
        <v>45613</v>
      </c>
      <c r="F82" s="1029"/>
      <c r="G82" s="1030" t="s">
        <v>263</v>
      </c>
      <c r="H82" s="1031"/>
      <c r="I82" s="1031"/>
      <c r="J82" s="1031"/>
      <c r="K82" s="1031"/>
      <c r="L82" s="1032"/>
    </row>
    <row r="83" spans="2:12" ht="15" customHeight="1" thickBot="1" x14ac:dyDescent="0.3">
      <c r="B83" s="117" t="s">
        <v>246</v>
      </c>
      <c r="C83" s="116">
        <f t="shared" ref="C83:C85" si="0">C82+1</f>
        <v>45706</v>
      </c>
      <c r="D83" s="111"/>
      <c r="E83" s="1028">
        <v>45637</v>
      </c>
      <c r="F83" s="1029"/>
      <c r="G83" s="1030" t="s">
        <v>286</v>
      </c>
      <c r="H83" s="1031"/>
      <c r="I83" s="1031"/>
      <c r="J83" s="1031"/>
      <c r="K83" s="1031"/>
      <c r="L83" s="1032"/>
    </row>
    <row r="84" spans="2:12" ht="15" customHeight="1" thickBot="1" x14ac:dyDescent="0.3">
      <c r="B84" s="117" t="s">
        <v>247</v>
      </c>
      <c r="C84" s="116">
        <f t="shared" si="0"/>
        <v>45707</v>
      </c>
      <c r="D84" s="111"/>
      <c r="E84" s="1028">
        <v>45660</v>
      </c>
      <c r="F84" s="1029"/>
      <c r="G84" s="1030" t="s">
        <v>287</v>
      </c>
      <c r="H84" s="1031"/>
      <c r="I84" s="1031"/>
      <c r="J84" s="1031"/>
      <c r="K84" s="1031"/>
      <c r="L84" s="1032"/>
    </row>
    <row r="85" spans="2:12" ht="15" customHeight="1" thickBot="1" x14ac:dyDescent="0.3">
      <c r="B85" s="117" t="s">
        <v>248</v>
      </c>
      <c r="C85" s="116">
        <f t="shared" si="0"/>
        <v>45708</v>
      </c>
      <c r="D85" s="111"/>
      <c r="E85" s="1028">
        <v>45669</v>
      </c>
      <c r="F85" s="1029"/>
      <c r="G85" s="1030" t="s">
        <v>288</v>
      </c>
      <c r="H85" s="1031"/>
      <c r="I85" s="1031"/>
      <c r="J85" s="1031"/>
      <c r="K85" s="1031"/>
      <c r="L85" s="1032"/>
    </row>
    <row r="86" spans="2:12" ht="15" customHeight="1" thickBot="1" x14ac:dyDescent="0.3">
      <c r="B86" s="1038" t="s">
        <v>268</v>
      </c>
      <c r="C86" s="1039"/>
      <c r="D86" s="111"/>
      <c r="E86" s="1033">
        <v>45708</v>
      </c>
      <c r="F86" s="1034"/>
      <c r="G86" s="1035" t="s">
        <v>289</v>
      </c>
      <c r="H86" s="1036"/>
      <c r="I86" s="1036"/>
      <c r="J86" s="1036"/>
      <c r="K86" s="1036"/>
      <c r="L86" s="1037"/>
    </row>
    <row r="87" spans="2:12" ht="15" customHeight="1" x14ac:dyDescent="0.2"/>
    <row r="88" spans="2:12" ht="15" customHeight="1" x14ac:dyDescent="0.2"/>
    <row r="89" spans="2:12" ht="15" customHeight="1" x14ac:dyDescent="0.2"/>
    <row r="90" spans="2:12" ht="15" customHeight="1" x14ac:dyDescent="0.2"/>
    <row r="91" spans="2:12" ht="15" customHeight="1" x14ac:dyDescent="0.2"/>
    <row r="92" spans="2:12" ht="15" customHeight="1" x14ac:dyDescent="0.2"/>
    <row r="93" spans="2:12" ht="15" customHeight="1" x14ac:dyDescent="0.2"/>
    <row r="94" spans="2:12" ht="15" customHeight="1" x14ac:dyDescent="0.2"/>
    <row r="95" spans="2:12" ht="15" customHeight="1" x14ac:dyDescent="0.2"/>
    <row r="96" spans="2:12" ht="15" customHeight="1" x14ac:dyDescent="0.2"/>
    <row r="97" spans="2:17" ht="15" customHeight="1" x14ac:dyDescent="0.2"/>
    <row r="98" spans="2:17" ht="15" customHeight="1" x14ac:dyDescent="0.2"/>
    <row r="99" spans="2:17" ht="15" customHeight="1" x14ac:dyDescent="0.2"/>
    <row r="102" spans="2:17" ht="15" thickBot="1" x14ac:dyDescent="0.25"/>
    <row r="103" spans="2:17" ht="20.25" thickBot="1" x14ac:dyDescent="0.35">
      <c r="B103" s="1060" t="s">
        <v>238</v>
      </c>
      <c r="C103" s="1061"/>
      <c r="D103" s="1061"/>
      <c r="E103" s="103">
        <v>13</v>
      </c>
      <c r="F103" s="1061" t="s">
        <v>172</v>
      </c>
      <c r="G103" s="1061"/>
      <c r="H103" s="1061"/>
      <c r="I103" s="1061"/>
      <c r="J103" s="1061"/>
      <c r="K103" s="103">
        <v>61</v>
      </c>
      <c r="L103" s="104" t="s">
        <v>239</v>
      </c>
    </row>
    <row r="104" spans="2:17" ht="15" customHeight="1" thickBot="1" x14ac:dyDescent="0.3">
      <c r="B104" s="996" t="s">
        <v>240</v>
      </c>
      <c r="C104" s="997"/>
      <c r="E104" s="996" t="s">
        <v>241</v>
      </c>
      <c r="F104" s="997"/>
      <c r="H104" s="996" t="s">
        <v>242</v>
      </c>
      <c r="I104" s="997"/>
      <c r="K104" s="996" t="s">
        <v>243</v>
      </c>
      <c r="L104" s="997"/>
    </row>
    <row r="105" spans="2:17" ht="15" customHeight="1" x14ac:dyDescent="0.25">
      <c r="B105" s="105" t="s">
        <v>244</v>
      </c>
      <c r="C105" s="106">
        <v>45718</v>
      </c>
      <c r="E105" s="107" t="s">
        <v>244</v>
      </c>
      <c r="F105" s="108">
        <f>C109+3</f>
        <v>45725</v>
      </c>
      <c r="H105" s="107" t="s">
        <v>244</v>
      </c>
      <c r="I105" s="108">
        <f>F109+3</f>
        <v>45732</v>
      </c>
      <c r="K105" s="105" t="s">
        <v>244</v>
      </c>
      <c r="L105" s="106">
        <f>I109+17</f>
        <v>45753</v>
      </c>
    </row>
    <row r="106" spans="2:17" ht="15" customHeight="1" x14ac:dyDescent="0.25">
      <c r="B106" s="109" t="s">
        <v>245</v>
      </c>
      <c r="C106" s="108">
        <f>C105+1</f>
        <v>45719</v>
      </c>
      <c r="E106" s="109" t="s">
        <v>245</v>
      </c>
      <c r="F106" s="108">
        <f>F105+1</f>
        <v>45726</v>
      </c>
      <c r="H106" s="109" t="s">
        <v>245</v>
      </c>
      <c r="I106" s="108">
        <f>I105+1</f>
        <v>45733</v>
      </c>
      <c r="K106" s="109" t="s">
        <v>245</v>
      </c>
      <c r="L106" s="108">
        <f>L105+1</f>
        <v>45754</v>
      </c>
    </row>
    <row r="107" spans="2:17" ht="15" customHeight="1" x14ac:dyDescent="0.25">
      <c r="B107" s="109" t="s">
        <v>246</v>
      </c>
      <c r="C107" s="108">
        <f>C106+1</f>
        <v>45720</v>
      </c>
      <c r="E107" s="109" t="s">
        <v>246</v>
      </c>
      <c r="F107" s="108">
        <f>F106+1</f>
        <v>45727</v>
      </c>
      <c r="H107" s="109" t="s">
        <v>246</v>
      </c>
      <c r="I107" s="108">
        <f>I106+1</f>
        <v>45734</v>
      </c>
      <c r="K107" s="109" t="s">
        <v>246</v>
      </c>
      <c r="L107" s="108">
        <f>L106+1</f>
        <v>45755</v>
      </c>
    </row>
    <row r="108" spans="2:17" ht="15" customHeight="1" x14ac:dyDescent="0.25">
      <c r="B108" s="109" t="s">
        <v>247</v>
      </c>
      <c r="C108" s="108">
        <f>C107+1</f>
        <v>45721</v>
      </c>
      <c r="E108" s="109" t="s">
        <v>247</v>
      </c>
      <c r="F108" s="108">
        <f>F107+1</f>
        <v>45728</v>
      </c>
      <c r="H108" s="109" t="s">
        <v>247</v>
      </c>
      <c r="I108" s="108">
        <f>I107+1</f>
        <v>45735</v>
      </c>
      <c r="K108" s="109" t="s">
        <v>247</v>
      </c>
      <c r="L108" s="108">
        <f>L107+1</f>
        <v>45756</v>
      </c>
      <c r="P108" s="118"/>
    </row>
    <row r="109" spans="2:17" ht="15" customHeight="1" x14ac:dyDescent="0.25">
      <c r="B109" s="109" t="s">
        <v>248</v>
      </c>
      <c r="C109" s="108">
        <f>C108+1</f>
        <v>45722</v>
      </c>
      <c r="E109" s="109" t="s">
        <v>248</v>
      </c>
      <c r="F109" s="108">
        <f>F108+1</f>
        <v>45729</v>
      </c>
      <c r="H109" s="114" t="s">
        <v>248</v>
      </c>
      <c r="I109" s="113">
        <f>I108+1</f>
        <v>45736</v>
      </c>
      <c r="K109" s="109" t="s">
        <v>248</v>
      </c>
      <c r="L109" s="108">
        <f>L108+1</f>
        <v>45757</v>
      </c>
      <c r="P109" s="119"/>
    </row>
    <row r="110" spans="2:17" ht="15" customHeight="1" thickBot="1" x14ac:dyDescent="0.3">
      <c r="B110" s="1053" t="s">
        <v>269</v>
      </c>
      <c r="C110" s="1054"/>
      <c r="E110" s="1058"/>
      <c r="F110" s="1059"/>
      <c r="H110" s="1051" t="s">
        <v>270</v>
      </c>
      <c r="I110" s="1052"/>
      <c r="K110" s="1053" t="s">
        <v>265</v>
      </c>
      <c r="L110" s="1054"/>
    </row>
    <row r="111" spans="2:17" ht="21.75" customHeight="1" thickBot="1" x14ac:dyDescent="0.25">
      <c r="B111" s="1055" t="s">
        <v>250</v>
      </c>
      <c r="C111" s="1056"/>
      <c r="D111" s="1056"/>
      <c r="E111" s="1056"/>
      <c r="F111" s="1056"/>
      <c r="G111" s="1056"/>
      <c r="H111" s="1056"/>
      <c r="I111" s="1056"/>
      <c r="J111" s="1056"/>
      <c r="K111" s="1056"/>
      <c r="L111" s="1057"/>
      <c r="O111" s="110"/>
      <c r="P111" s="110"/>
      <c r="Q111" s="110"/>
    </row>
    <row r="112" spans="2:17" ht="15" customHeight="1" thickBot="1" x14ac:dyDescent="0.3">
      <c r="B112" s="893" t="s">
        <v>251</v>
      </c>
      <c r="C112" s="894"/>
      <c r="D112" s="111"/>
      <c r="E112" s="893" t="s">
        <v>252</v>
      </c>
      <c r="F112" s="894"/>
      <c r="G112" s="111"/>
      <c r="H112" s="893" t="s">
        <v>253</v>
      </c>
      <c r="I112" s="894"/>
      <c r="J112" s="111"/>
      <c r="K112" s="893" t="s">
        <v>254</v>
      </c>
      <c r="L112" s="894"/>
    </row>
    <row r="113" spans="2:12" ht="15" customHeight="1" x14ac:dyDescent="0.25">
      <c r="B113" s="107" t="s">
        <v>244</v>
      </c>
      <c r="C113" s="108">
        <f>L109+3</f>
        <v>45760</v>
      </c>
      <c r="D113" s="111"/>
      <c r="E113" s="107" t="s">
        <v>244</v>
      </c>
      <c r="F113" s="108">
        <f>C117+3</f>
        <v>45767</v>
      </c>
      <c r="G113" s="111"/>
      <c r="H113" s="107" t="s">
        <v>244</v>
      </c>
      <c r="I113" s="108">
        <f>F117+3</f>
        <v>45774</v>
      </c>
      <c r="J113" s="111"/>
      <c r="K113" s="112" t="s">
        <v>244</v>
      </c>
      <c r="L113" s="113">
        <f>I117+3</f>
        <v>45781</v>
      </c>
    </row>
    <row r="114" spans="2:12" ht="15" customHeight="1" x14ac:dyDescent="0.25">
      <c r="B114" s="109" t="s">
        <v>245</v>
      </c>
      <c r="C114" s="108">
        <f>C113+1</f>
        <v>45761</v>
      </c>
      <c r="D114" s="111"/>
      <c r="E114" s="109" t="s">
        <v>245</v>
      </c>
      <c r="F114" s="108">
        <f>F113+1</f>
        <v>45768</v>
      </c>
      <c r="G114" s="111"/>
      <c r="H114" s="109" t="s">
        <v>245</v>
      </c>
      <c r="I114" s="108">
        <f>I113+1</f>
        <v>45775</v>
      </c>
      <c r="J114" s="111"/>
      <c r="K114" s="114" t="s">
        <v>245</v>
      </c>
      <c r="L114" s="113">
        <f>L113+1</f>
        <v>45782</v>
      </c>
    </row>
    <row r="115" spans="2:12" ht="15" customHeight="1" x14ac:dyDescent="0.25">
      <c r="B115" s="109" t="s">
        <v>246</v>
      </c>
      <c r="C115" s="108">
        <f>C114+1</f>
        <v>45762</v>
      </c>
      <c r="D115" s="111"/>
      <c r="E115" s="109" t="s">
        <v>246</v>
      </c>
      <c r="F115" s="108">
        <f>F114+1</f>
        <v>45769</v>
      </c>
      <c r="G115" s="111"/>
      <c r="H115" s="109" t="s">
        <v>246</v>
      </c>
      <c r="I115" s="108">
        <f>I114+1</f>
        <v>45776</v>
      </c>
      <c r="J115" s="111"/>
      <c r="K115" s="109" t="s">
        <v>246</v>
      </c>
      <c r="L115" s="108">
        <f>L114+1</f>
        <v>45783</v>
      </c>
    </row>
    <row r="116" spans="2:12" ht="15" customHeight="1" x14ac:dyDescent="0.25">
      <c r="B116" s="109" t="s">
        <v>247</v>
      </c>
      <c r="C116" s="108">
        <f>C115+1</f>
        <v>45763</v>
      </c>
      <c r="D116" s="111"/>
      <c r="E116" s="109" t="s">
        <v>247</v>
      </c>
      <c r="F116" s="108">
        <f>F115+1</f>
        <v>45770</v>
      </c>
      <c r="G116" s="111"/>
      <c r="H116" s="109" t="s">
        <v>247</v>
      </c>
      <c r="I116" s="108">
        <f>I115+1</f>
        <v>45777</v>
      </c>
      <c r="J116" s="111"/>
      <c r="K116" s="109" t="s">
        <v>247</v>
      </c>
      <c r="L116" s="108">
        <f>L115+1</f>
        <v>45784</v>
      </c>
    </row>
    <row r="117" spans="2:12" ht="15" customHeight="1" x14ac:dyDescent="0.25">
      <c r="B117" s="109" t="s">
        <v>248</v>
      </c>
      <c r="C117" s="108">
        <f>C116+1</f>
        <v>45764</v>
      </c>
      <c r="D117" s="111"/>
      <c r="E117" s="109" t="s">
        <v>248</v>
      </c>
      <c r="F117" s="108">
        <f>F116+1</f>
        <v>45771</v>
      </c>
      <c r="G117" s="111"/>
      <c r="H117" s="109" t="s">
        <v>248</v>
      </c>
      <c r="I117" s="108">
        <f>I116+1</f>
        <v>45778</v>
      </c>
      <c r="J117" s="111"/>
      <c r="K117" s="109" t="s">
        <v>248</v>
      </c>
      <c r="L117" s="108">
        <f>L116+1</f>
        <v>45785</v>
      </c>
    </row>
    <row r="118" spans="2:12" ht="15" customHeight="1" thickBot="1" x14ac:dyDescent="0.3">
      <c r="B118" s="1049"/>
      <c r="C118" s="1050"/>
      <c r="D118" s="111"/>
      <c r="E118" s="1049"/>
      <c r="F118" s="1050"/>
      <c r="G118" s="111"/>
      <c r="H118" s="1049"/>
      <c r="I118" s="1050"/>
      <c r="J118" s="111"/>
      <c r="K118" s="1051" t="s">
        <v>260</v>
      </c>
      <c r="L118" s="1052"/>
    </row>
    <row r="119" spans="2:12" ht="37.5" customHeight="1" thickBot="1" x14ac:dyDescent="0.25">
      <c r="B119" s="1046"/>
      <c r="C119" s="1047"/>
      <c r="D119" s="1047"/>
      <c r="E119" s="1047"/>
      <c r="F119" s="1047"/>
      <c r="G119" s="1047"/>
      <c r="H119" s="1047"/>
      <c r="I119" s="1047"/>
      <c r="J119" s="1047"/>
      <c r="K119" s="1047"/>
      <c r="L119" s="1048"/>
    </row>
    <row r="120" spans="2:12" ht="15" customHeight="1" thickBot="1" x14ac:dyDescent="0.3">
      <c r="B120" s="893" t="s">
        <v>256</v>
      </c>
      <c r="C120" s="894"/>
      <c r="D120" s="111"/>
      <c r="E120" s="893" t="s">
        <v>257</v>
      </c>
      <c r="F120" s="894"/>
      <c r="G120" s="111"/>
      <c r="H120" s="893" t="s">
        <v>258</v>
      </c>
      <c r="I120" s="894"/>
      <c r="J120" s="111"/>
      <c r="K120" s="893" t="s">
        <v>259</v>
      </c>
      <c r="L120" s="894"/>
    </row>
    <row r="121" spans="2:12" ht="15" customHeight="1" x14ac:dyDescent="0.25">
      <c r="B121" s="107" t="s">
        <v>244</v>
      </c>
      <c r="C121" s="108">
        <f>L117+3</f>
        <v>45788</v>
      </c>
      <c r="D121" s="111"/>
      <c r="E121" s="107" t="s">
        <v>244</v>
      </c>
      <c r="F121" s="108">
        <f>C125+3</f>
        <v>45795</v>
      </c>
      <c r="G121" s="111"/>
      <c r="H121" s="107" t="s">
        <v>244</v>
      </c>
      <c r="I121" s="108">
        <f>F125+3</f>
        <v>45802</v>
      </c>
      <c r="J121" s="111"/>
      <c r="K121" s="105" t="s">
        <v>244</v>
      </c>
      <c r="L121" s="106">
        <f>I125+17</f>
        <v>45823</v>
      </c>
    </row>
    <row r="122" spans="2:12" ht="15" customHeight="1" x14ac:dyDescent="0.25">
      <c r="B122" s="109" t="s">
        <v>245</v>
      </c>
      <c r="C122" s="108">
        <f>C121+1</f>
        <v>45789</v>
      </c>
      <c r="D122" s="111"/>
      <c r="E122" s="109" t="s">
        <v>245</v>
      </c>
      <c r="F122" s="108">
        <f>F121+1</f>
        <v>45796</v>
      </c>
      <c r="G122" s="111"/>
      <c r="H122" s="109" t="s">
        <v>245</v>
      </c>
      <c r="I122" s="108">
        <f>I121+1</f>
        <v>45803</v>
      </c>
      <c r="J122" s="111"/>
      <c r="K122" s="109" t="s">
        <v>245</v>
      </c>
      <c r="L122" s="108">
        <f>L121+1</f>
        <v>45824</v>
      </c>
    </row>
    <row r="123" spans="2:12" ht="15" customHeight="1" x14ac:dyDescent="0.25">
      <c r="B123" s="109" t="s">
        <v>246</v>
      </c>
      <c r="C123" s="108">
        <f>C122+1</f>
        <v>45790</v>
      </c>
      <c r="D123" s="111"/>
      <c r="E123" s="109" t="s">
        <v>246</v>
      </c>
      <c r="F123" s="108">
        <f>F122+1</f>
        <v>45797</v>
      </c>
      <c r="G123" s="111"/>
      <c r="H123" s="109" t="s">
        <v>246</v>
      </c>
      <c r="I123" s="108">
        <f>I122+1</f>
        <v>45804</v>
      </c>
      <c r="J123" s="111"/>
      <c r="K123" s="109" t="s">
        <v>246</v>
      </c>
      <c r="L123" s="108">
        <f>L122+1</f>
        <v>45825</v>
      </c>
    </row>
    <row r="124" spans="2:12" ht="15" customHeight="1" x14ac:dyDescent="0.25">
      <c r="B124" s="109" t="s">
        <v>247</v>
      </c>
      <c r="C124" s="108">
        <f>C123+1</f>
        <v>45791</v>
      </c>
      <c r="D124" s="111"/>
      <c r="E124" s="109" t="s">
        <v>247</v>
      </c>
      <c r="F124" s="108">
        <f>F123+1</f>
        <v>45798</v>
      </c>
      <c r="G124" s="111"/>
      <c r="H124" s="109" t="s">
        <v>247</v>
      </c>
      <c r="I124" s="108">
        <f>I123+1</f>
        <v>45805</v>
      </c>
      <c r="J124" s="111"/>
      <c r="K124" s="109" t="s">
        <v>247</v>
      </c>
      <c r="L124" s="108">
        <f>L123+1</f>
        <v>45826</v>
      </c>
    </row>
    <row r="125" spans="2:12" ht="15" customHeight="1" x14ac:dyDescent="0.25">
      <c r="B125" s="109" t="s">
        <v>248</v>
      </c>
      <c r="C125" s="108">
        <f>C124+1</f>
        <v>45792</v>
      </c>
      <c r="D125" s="111"/>
      <c r="E125" s="109" t="s">
        <v>248</v>
      </c>
      <c r="F125" s="108">
        <f>F124+1</f>
        <v>45799</v>
      </c>
      <c r="G125" s="111"/>
      <c r="H125" s="109" t="s">
        <v>248</v>
      </c>
      <c r="I125" s="108">
        <f>I124+1</f>
        <v>45806</v>
      </c>
      <c r="J125" s="111"/>
      <c r="K125" s="109" t="s">
        <v>248</v>
      </c>
      <c r="L125" s="108">
        <f>L124+1</f>
        <v>45827</v>
      </c>
    </row>
    <row r="126" spans="2:12" ht="15" customHeight="1" thickBot="1" x14ac:dyDescent="0.3">
      <c r="B126" s="1049"/>
      <c r="C126" s="1050"/>
      <c r="D126" s="111"/>
      <c r="E126" s="1049"/>
      <c r="F126" s="1050"/>
      <c r="G126" s="111"/>
      <c r="H126" s="1051" t="s">
        <v>235</v>
      </c>
      <c r="I126" s="1052"/>
      <c r="J126" s="111"/>
      <c r="K126" s="1053" t="s">
        <v>265</v>
      </c>
      <c r="L126" s="1054"/>
    </row>
    <row r="127" spans="2:12" ht="3" customHeight="1" thickBot="1" x14ac:dyDescent="0.25">
      <c r="B127" s="111"/>
      <c r="C127" s="111"/>
      <c r="D127" s="111"/>
      <c r="E127" s="111"/>
      <c r="F127" s="111"/>
      <c r="G127" s="111"/>
      <c r="H127" s="111"/>
      <c r="I127" s="111"/>
      <c r="J127" s="111"/>
      <c r="K127" s="111"/>
      <c r="L127" s="111"/>
    </row>
    <row r="128" spans="2:12" ht="15" customHeight="1" thickBot="1" x14ac:dyDescent="0.3">
      <c r="B128" s="851" t="s">
        <v>266</v>
      </c>
      <c r="C128" s="853"/>
      <c r="D128" s="111"/>
      <c r="E128" s="1040" t="s">
        <v>271</v>
      </c>
      <c r="F128" s="1041"/>
      <c r="G128" s="1041"/>
      <c r="H128" s="1041"/>
      <c r="I128" s="1041"/>
      <c r="J128" s="1041"/>
      <c r="K128" s="1041"/>
      <c r="L128" s="1042"/>
    </row>
    <row r="129" spans="2:12" ht="15" customHeight="1" thickBot="1" x14ac:dyDescent="0.3">
      <c r="B129" s="115" t="s">
        <v>244</v>
      </c>
      <c r="C129" s="116">
        <f>L125+3</f>
        <v>45830</v>
      </c>
      <c r="D129" s="111"/>
      <c r="E129" s="1043"/>
      <c r="F129" s="1044"/>
      <c r="G129" s="1044"/>
      <c r="H129" s="1044"/>
      <c r="I129" s="1044"/>
      <c r="J129" s="1044"/>
      <c r="K129" s="1044"/>
      <c r="L129" s="1045"/>
    </row>
    <row r="130" spans="2:12" ht="15" customHeight="1" thickBot="1" x14ac:dyDescent="0.3">
      <c r="B130" s="117" t="s">
        <v>245</v>
      </c>
      <c r="C130" s="116">
        <f>C129+1</f>
        <v>45831</v>
      </c>
      <c r="D130" s="111"/>
      <c r="E130" s="1028">
        <v>45718</v>
      </c>
      <c r="F130" s="1029"/>
      <c r="G130" s="1030" t="s">
        <v>20</v>
      </c>
      <c r="H130" s="1031"/>
      <c r="I130" s="1031"/>
      <c r="J130" s="1031"/>
      <c r="K130" s="1031"/>
      <c r="L130" s="1032"/>
    </row>
    <row r="131" spans="2:12" ht="15" customHeight="1" thickBot="1" x14ac:dyDescent="0.3">
      <c r="B131" s="117" t="s">
        <v>246</v>
      </c>
      <c r="C131" s="116">
        <f t="shared" ref="C131:C133" si="1">C130+1</f>
        <v>45832</v>
      </c>
      <c r="D131" s="111"/>
      <c r="E131" s="1028">
        <v>45736</v>
      </c>
      <c r="F131" s="1029"/>
      <c r="G131" s="1030" t="s">
        <v>21</v>
      </c>
      <c r="H131" s="1031"/>
      <c r="I131" s="1031"/>
      <c r="J131" s="1031"/>
      <c r="K131" s="1031"/>
      <c r="L131" s="1032"/>
    </row>
    <row r="132" spans="2:12" ht="15" customHeight="1" thickBot="1" x14ac:dyDescent="0.3">
      <c r="B132" s="117" t="s">
        <v>247</v>
      </c>
      <c r="C132" s="116">
        <f t="shared" si="1"/>
        <v>45833</v>
      </c>
      <c r="D132" s="111"/>
      <c r="E132" s="1028">
        <v>45753</v>
      </c>
      <c r="F132" s="1029"/>
      <c r="G132" s="1030" t="s">
        <v>22</v>
      </c>
      <c r="H132" s="1031"/>
      <c r="I132" s="1031"/>
      <c r="J132" s="1031"/>
      <c r="K132" s="1031"/>
      <c r="L132" s="1032"/>
    </row>
    <row r="133" spans="2:12" ht="15" customHeight="1" thickBot="1" x14ac:dyDescent="0.3">
      <c r="B133" s="117" t="s">
        <v>248</v>
      </c>
      <c r="C133" s="116">
        <f t="shared" si="1"/>
        <v>45834</v>
      </c>
      <c r="D133" s="111"/>
      <c r="E133" s="1028">
        <v>45781</v>
      </c>
      <c r="F133" s="1029"/>
      <c r="G133" s="1030" t="s">
        <v>13</v>
      </c>
      <c r="H133" s="1031"/>
      <c r="I133" s="1031"/>
      <c r="J133" s="1031"/>
      <c r="K133" s="1031"/>
      <c r="L133" s="1032"/>
    </row>
    <row r="134" spans="2:12" ht="15" customHeight="1" thickBot="1" x14ac:dyDescent="0.3">
      <c r="B134" s="1038" t="s">
        <v>268</v>
      </c>
      <c r="C134" s="1039"/>
      <c r="D134" s="111"/>
      <c r="E134" s="1028">
        <v>45807</v>
      </c>
      <c r="F134" s="1029"/>
      <c r="G134" s="1030" t="s">
        <v>23</v>
      </c>
      <c r="H134" s="1031"/>
      <c r="I134" s="1031"/>
      <c r="J134" s="1031"/>
      <c r="K134" s="1031"/>
      <c r="L134" s="1032"/>
    </row>
    <row r="135" spans="2:12" ht="15" customHeight="1" thickBot="1" x14ac:dyDescent="0.3">
      <c r="B135" s="1024">
        <v>505793948</v>
      </c>
      <c r="C135" s="1025"/>
      <c r="E135" s="1028">
        <v>45823</v>
      </c>
      <c r="F135" s="1029"/>
      <c r="G135" s="1030" t="s">
        <v>24</v>
      </c>
      <c r="H135" s="1031"/>
      <c r="I135" s="1031"/>
      <c r="J135" s="1031"/>
      <c r="K135" s="1031"/>
      <c r="L135" s="1032"/>
    </row>
    <row r="136" spans="2:12" ht="15.75" thickBot="1" x14ac:dyDescent="0.3">
      <c r="B136" s="1026"/>
      <c r="C136" s="1027"/>
      <c r="E136" s="1033">
        <v>45834</v>
      </c>
      <c r="F136" s="1034"/>
      <c r="G136" s="1035" t="s">
        <v>25</v>
      </c>
      <c r="H136" s="1036"/>
      <c r="I136" s="1036"/>
      <c r="J136" s="1036"/>
      <c r="K136" s="1036"/>
      <c r="L136" s="1037"/>
    </row>
  </sheetData>
  <sheetProtection algorithmName="SHA-512" hashValue="o9y3YYJ9KxYJRaZYi95A0up7TsvH4twGbNTQGLLg0/SQye/NsgKDE7SXAs92FXPjDRUVDvN/BkuoiIXms8hxEw==" saltValue="SCc+Sg4IPE3ojAnsnlwumQ==" spinCount="100000" sheet="1" objects="1" scenarios="1"/>
  <mergeCells count="127">
    <mergeCell ref="B6:D6"/>
    <mergeCell ref="F6:J6"/>
    <mergeCell ref="B7:C7"/>
    <mergeCell ref="E7:F7"/>
    <mergeCell ref="H7:I7"/>
    <mergeCell ref="K7:L7"/>
    <mergeCell ref="B13:C13"/>
    <mergeCell ref="E13:F13"/>
    <mergeCell ref="H13:I13"/>
    <mergeCell ref="K13:L13"/>
    <mergeCell ref="B14:L14"/>
    <mergeCell ref="B15:C15"/>
    <mergeCell ref="E15:F15"/>
    <mergeCell ref="H15:I15"/>
    <mergeCell ref="K15:L15"/>
    <mergeCell ref="B21:C21"/>
    <mergeCell ref="E21:F21"/>
    <mergeCell ref="H21:I21"/>
    <mergeCell ref="K21:L21"/>
    <mergeCell ref="B22:L22"/>
    <mergeCell ref="B23:C23"/>
    <mergeCell ref="E23:F23"/>
    <mergeCell ref="H23:I23"/>
    <mergeCell ref="K23:L23"/>
    <mergeCell ref="B29:C29"/>
    <mergeCell ref="E29:F29"/>
    <mergeCell ref="H29:I29"/>
    <mergeCell ref="K29:L29"/>
    <mergeCell ref="B31:C37"/>
    <mergeCell ref="E31:L32"/>
    <mergeCell ref="E33:F33"/>
    <mergeCell ref="G33:L33"/>
    <mergeCell ref="E34:F34"/>
    <mergeCell ref="G34:L34"/>
    <mergeCell ref="B55:D55"/>
    <mergeCell ref="F55:J55"/>
    <mergeCell ref="B56:C56"/>
    <mergeCell ref="E56:F56"/>
    <mergeCell ref="H56:I56"/>
    <mergeCell ref="K56:L56"/>
    <mergeCell ref="E35:F35"/>
    <mergeCell ref="G35:L35"/>
    <mergeCell ref="E36:F36"/>
    <mergeCell ref="G36:L36"/>
    <mergeCell ref="E37:F37"/>
    <mergeCell ref="G37:L37"/>
    <mergeCell ref="B62:C62"/>
    <mergeCell ref="E62:F62"/>
    <mergeCell ref="H62:I62"/>
    <mergeCell ref="K62:L62"/>
    <mergeCell ref="B63:L63"/>
    <mergeCell ref="B64:C64"/>
    <mergeCell ref="E64:F64"/>
    <mergeCell ref="H64:I64"/>
    <mergeCell ref="K64:L64"/>
    <mergeCell ref="B70:C70"/>
    <mergeCell ref="E70:F70"/>
    <mergeCell ref="H70:I70"/>
    <mergeCell ref="K70:L70"/>
    <mergeCell ref="B71:L71"/>
    <mergeCell ref="B72:C72"/>
    <mergeCell ref="E72:F72"/>
    <mergeCell ref="H72:I72"/>
    <mergeCell ref="K72:L72"/>
    <mergeCell ref="E82:F82"/>
    <mergeCell ref="G82:L82"/>
    <mergeCell ref="E83:F83"/>
    <mergeCell ref="G83:L83"/>
    <mergeCell ref="E84:F84"/>
    <mergeCell ref="G84:L84"/>
    <mergeCell ref="B78:C78"/>
    <mergeCell ref="E78:F78"/>
    <mergeCell ref="H78:I78"/>
    <mergeCell ref="K78:L78"/>
    <mergeCell ref="B80:C80"/>
    <mergeCell ref="E80:L81"/>
    <mergeCell ref="B104:C104"/>
    <mergeCell ref="E104:F104"/>
    <mergeCell ref="H104:I104"/>
    <mergeCell ref="K104:L104"/>
    <mergeCell ref="B110:C110"/>
    <mergeCell ref="E110:F110"/>
    <mergeCell ref="H110:I110"/>
    <mergeCell ref="K110:L110"/>
    <mergeCell ref="E85:F85"/>
    <mergeCell ref="G85:L85"/>
    <mergeCell ref="B86:C86"/>
    <mergeCell ref="E86:F86"/>
    <mergeCell ref="G86:L86"/>
    <mergeCell ref="B103:D103"/>
    <mergeCell ref="F103:J103"/>
    <mergeCell ref="B111:L111"/>
    <mergeCell ref="B112:C112"/>
    <mergeCell ref="E112:F112"/>
    <mergeCell ref="H112:I112"/>
    <mergeCell ref="K112:L112"/>
    <mergeCell ref="B118:C118"/>
    <mergeCell ref="E118:F118"/>
    <mergeCell ref="H118:I118"/>
    <mergeCell ref="K118:L118"/>
    <mergeCell ref="B128:C128"/>
    <mergeCell ref="E128:L129"/>
    <mergeCell ref="E130:F130"/>
    <mergeCell ref="G130:L130"/>
    <mergeCell ref="E131:F131"/>
    <mergeCell ref="G131:L131"/>
    <mergeCell ref="B119:L119"/>
    <mergeCell ref="B120:C120"/>
    <mergeCell ref="E120:F120"/>
    <mergeCell ref="H120:I120"/>
    <mergeCell ref="K120:L120"/>
    <mergeCell ref="B126:C126"/>
    <mergeCell ref="E126:F126"/>
    <mergeCell ref="H126:I126"/>
    <mergeCell ref="K126:L126"/>
    <mergeCell ref="B135:C136"/>
    <mergeCell ref="E135:F135"/>
    <mergeCell ref="G135:L135"/>
    <mergeCell ref="E136:F136"/>
    <mergeCell ref="G136:L136"/>
    <mergeCell ref="E132:F132"/>
    <mergeCell ref="G132:L132"/>
    <mergeCell ref="E133:F133"/>
    <mergeCell ref="G133:L133"/>
    <mergeCell ref="B134:C134"/>
    <mergeCell ref="E134:F134"/>
    <mergeCell ref="G134:L134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N85"/>
  <sheetViews>
    <sheetView rightToLeft="1" view="pageBreakPreview" zoomScaleNormal="100" zoomScaleSheetLayoutView="100" workbookViewId="0"/>
  </sheetViews>
  <sheetFormatPr defaultRowHeight="15" x14ac:dyDescent="0.25"/>
  <cols>
    <col min="1" max="1" width="1.875" customWidth="1"/>
    <col min="2" max="2" width="6.25" customWidth="1"/>
    <col min="3" max="9" width="2.875" style="268" customWidth="1"/>
    <col min="10" max="10" width="0.375" customWidth="1"/>
    <col min="11" max="17" width="2.875" style="268" customWidth="1"/>
    <col min="18" max="18" width="0.5" customWidth="1"/>
    <col min="19" max="25" width="2.875" style="268" customWidth="1"/>
    <col min="26" max="26" width="0.75" customWidth="1"/>
    <col min="27" max="33" width="2.875" style="268" customWidth="1"/>
    <col min="34" max="34" width="1.5" customWidth="1"/>
    <col min="35" max="35" width="3.75" customWidth="1"/>
    <col min="36" max="36" width="2.625" customWidth="1"/>
    <col min="37" max="37" width="22.25" hidden="1" customWidth="1"/>
    <col min="38" max="38" width="22.75" hidden="1" customWidth="1"/>
  </cols>
  <sheetData>
    <row r="1" spans="2:36" ht="3.75" customHeight="1" thickBot="1" x14ac:dyDescent="0.3"/>
    <row r="2" spans="2:36" ht="48.75" customHeight="1" thickBot="1" x14ac:dyDescent="0.25">
      <c r="B2" s="1155" t="s">
        <v>730</v>
      </c>
      <c r="C2" s="1156"/>
      <c r="D2" s="1156"/>
      <c r="E2" s="1156"/>
      <c r="F2" s="1156"/>
      <c r="G2" s="1156"/>
      <c r="H2" s="1156"/>
      <c r="I2" s="1156"/>
      <c r="J2" s="1156"/>
      <c r="K2" s="1156"/>
      <c r="L2" s="1156"/>
      <c r="M2" s="1156"/>
      <c r="N2" s="1156"/>
      <c r="O2" s="1156"/>
      <c r="P2" s="1156"/>
      <c r="Q2" s="1156"/>
      <c r="R2" s="1156"/>
      <c r="S2" s="1156"/>
      <c r="T2" s="1156"/>
      <c r="U2" s="1156"/>
      <c r="V2" s="1156"/>
      <c r="W2" s="1156"/>
      <c r="X2" s="1156"/>
      <c r="Y2" s="1156"/>
      <c r="Z2" s="1156"/>
      <c r="AA2" s="1156"/>
      <c r="AB2" s="1156"/>
      <c r="AC2" s="1156"/>
      <c r="AD2" s="1156"/>
      <c r="AE2" s="1156"/>
      <c r="AF2" s="1156"/>
      <c r="AG2" s="1156"/>
      <c r="AH2" s="1156"/>
      <c r="AI2" s="1156"/>
      <c r="AJ2" s="1157"/>
    </row>
    <row r="3" spans="2:36" ht="15.75" customHeight="1" thickBot="1" x14ac:dyDescent="0.3">
      <c r="B3" s="603"/>
      <c r="C3" s="958" t="s">
        <v>349</v>
      </c>
      <c r="D3" s="958"/>
      <c r="E3" s="958"/>
      <c r="F3" s="958"/>
      <c r="G3" s="958"/>
      <c r="H3" s="958"/>
      <c r="I3" s="1152"/>
      <c r="J3" s="276"/>
      <c r="K3" s="1153" t="s">
        <v>350</v>
      </c>
      <c r="L3" s="959"/>
      <c r="M3" s="959"/>
      <c r="N3" s="959"/>
      <c r="O3" s="959"/>
      <c r="P3" s="959"/>
      <c r="Q3" s="1154"/>
      <c r="R3" s="276"/>
      <c r="S3" s="1153" t="s">
        <v>351</v>
      </c>
      <c r="T3" s="959"/>
      <c r="U3" s="959"/>
      <c r="V3" s="959"/>
      <c r="W3" s="959"/>
      <c r="X3" s="959"/>
      <c r="Y3" s="1154"/>
      <c r="Z3" s="276"/>
      <c r="AA3" s="1153" t="s">
        <v>352</v>
      </c>
      <c r="AB3" s="959"/>
      <c r="AC3" s="959"/>
      <c r="AD3" s="959"/>
      <c r="AE3" s="959"/>
      <c r="AF3" s="1121"/>
      <c r="AG3" s="1121"/>
      <c r="AH3" s="1128" t="s">
        <v>250</v>
      </c>
      <c r="AI3" s="1129"/>
      <c r="AJ3" s="1130"/>
    </row>
    <row r="4" spans="2:36" ht="35.1" customHeight="1" thickBot="1" x14ac:dyDescent="0.25">
      <c r="B4" s="1114" t="s">
        <v>721</v>
      </c>
      <c r="C4" s="269" t="s">
        <v>304</v>
      </c>
      <c r="D4" s="270" t="s">
        <v>245</v>
      </c>
      <c r="E4" s="270" t="s">
        <v>246</v>
      </c>
      <c r="F4" s="270" t="s">
        <v>247</v>
      </c>
      <c r="G4" s="270" t="s">
        <v>248</v>
      </c>
      <c r="H4" s="270" t="s">
        <v>305</v>
      </c>
      <c r="I4" s="271" t="s">
        <v>306</v>
      </c>
      <c r="J4" s="272"/>
      <c r="K4" s="269" t="s">
        <v>304</v>
      </c>
      <c r="L4" s="270" t="s">
        <v>245</v>
      </c>
      <c r="M4" s="270" t="s">
        <v>246</v>
      </c>
      <c r="N4" s="270" t="s">
        <v>247</v>
      </c>
      <c r="O4" s="270" t="s">
        <v>248</v>
      </c>
      <c r="P4" s="270" t="s">
        <v>305</v>
      </c>
      <c r="Q4" s="271" t="s">
        <v>306</v>
      </c>
      <c r="R4" s="272"/>
      <c r="S4" s="269" t="s">
        <v>304</v>
      </c>
      <c r="T4" s="270" t="s">
        <v>245</v>
      </c>
      <c r="U4" s="270" t="s">
        <v>246</v>
      </c>
      <c r="V4" s="270" t="s">
        <v>247</v>
      </c>
      <c r="W4" s="270" t="s">
        <v>248</v>
      </c>
      <c r="X4" s="270" t="s">
        <v>305</v>
      </c>
      <c r="Y4" s="271" t="s">
        <v>306</v>
      </c>
      <c r="Z4" s="272"/>
      <c r="AA4" s="269" t="s">
        <v>304</v>
      </c>
      <c r="AB4" s="270" t="s">
        <v>245</v>
      </c>
      <c r="AC4" s="270" t="s">
        <v>246</v>
      </c>
      <c r="AD4" s="270" t="s">
        <v>247</v>
      </c>
      <c r="AE4" s="270" t="s">
        <v>248</v>
      </c>
      <c r="AF4" s="270" t="s">
        <v>305</v>
      </c>
      <c r="AG4" s="576" t="s">
        <v>306</v>
      </c>
      <c r="AH4" s="1131"/>
      <c r="AI4" s="1132"/>
      <c r="AJ4" s="1133"/>
    </row>
    <row r="5" spans="2:36" x14ac:dyDescent="0.25">
      <c r="B5" s="1115"/>
      <c r="C5" s="430">
        <v>1</v>
      </c>
      <c r="D5" s="431">
        <f>C5+1</f>
        <v>2</v>
      </c>
      <c r="E5" s="431">
        <f>D5+1</f>
        <v>3</v>
      </c>
      <c r="F5" s="431">
        <f t="shared" ref="F5:I5" si="0">E5+1</f>
        <v>4</v>
      </c>
      <c r="G5" s="431">
        <f t="shared" si="0"/>
        <v>5</v>
      </c>
      <c r="H5" s="431">
        <f t="shared" si="0"/>
        <v>6</v>
      </c>
      <c r="I5" s="445">
        <f t="shared" si="0"/>
        <v>7</v>
      </c>
      <c r="J5" s="276"/>
      <c r="K5" s="577"/>
      <c r="L5" s="431">
        <v>1</v>
      </c>
      <c r="M5" s="431">
        <f>L5+1</f>
        <v>2</v>
      </c>
      <c r="N5" s="431">
        <f t="shared" ref="N5:Q5" si="1">M5+1</f>
        <v>3</v>
      </c>
      <c r="O5" s="431">
        <f t="shared" si="1"/>
        <v>4</v>
      </c>
      <c r="P5" s="431">
        <f t="shared" si="1"/>
        <v>5</v>
      </c>
      <c r="Q5" s="445">
        <f t="shared" si="1"/>
        <v>6</v>
      </c>
      <c r="R5" s="276"/>
      <c r="S5" s="430"/>
      <c r="T5" s="431"/>
      <c r="U5" s="431"/>
      <c r="V5" s="431">
        <f t="shared" ref="V5:Y5" si="2">U5+1</f>
        <v>1</v>
      </c>
      <c r="W5" s="431">
        <f t="shared" si="2"/>
        <v>2</v>
      </c>
      <c r="X5" s="431">
        <f t="shared" si="2"/>
        <v>3</v>
      </c>
      <c r="Y5" s="445">
        <f t="shared" si="2"/>
        <v>4</v>
      </c>
      <c r="Z5" s="276"/>
      <c r="AA5" s="430"/>
      <c r="AB5" s="431"/>
      <c r="AC5" s="431"/>
      <c r="AD5" s="431"/>
      <c r="AE5" s="431"/>
      <c r="AF5" s="431">
        <v>1</v>
      </c>
      <c r="AG5" s="436">
        <f t="shared" ref="AG5" si="3">AF5+1</f>
        <v>2</v>
      </c>
      <c r="AH5" s="1131"/>
      <c r="AI5" s="1132"/>
      <c r="AJ5" s="1133"/>
    </row>
    <row r="6" spans="2:36" x14ac:dyDescent="0.25">
      <c r="B6" s="1115"/>
      <c r="C6" s="432">
        <f>I5+1</f>
        <v>8</v>
      </c>
      <c r="D6" s="433">
        <f>C6+1</f>
        <v>9</v>
      </c>
      <c r="E6" s="433">
        <f t="shared" ref="E6:I8" si="4">D6+1</f>
        <v>10</v>
      </c>
      <c r="F6" s="433">
        <f t="shared" si="4"/>
        <v>11</v>
      </c>
      <c r="G6" s="433">
        <f t="shared" si="4"/>
        <v>12</v>
      </c>
      <c r="H6" s="433">
        <f t="shared" si="4"/>
        <v>13</v>
      </c>
      <c r="I6" s="439">
        <f t="shared" si="4"/>
        <v>14</v>
      </c>
      <c r="J6" s="276"/>
      <c r="K6" s="578">
        <f>Q5+1</f>
        <v>7</v>
      </c>
      <c r="L6" s="438">
        <f>K6+1</f>
        <v>8</v>
      </c>
      <c r="M6" s="433">
        <f t="shared" ref="M6:Q9" si="5">L6+1</f>
        <v>9</v>
      </c>
      <c r="N6" s="433">
        <f t="shared" si="5"/>
        <v>10</v>
      </c>
      <c r="O6" s="433">
        <f t="shared" si="5"/>
        <v>11</v>
      </c>
      <c r="P6" s="433">
        <f t="shared" si="5"/>
        <v>12</v>
      </c>
      <c r="Q6" s="439">
        <f t="shared" si="5"/>
        <v>13</v>
      </c>
      <c r="R6" s="276"/>
      <c r="S6" s="432">
        <f>Y5+1</f>
        <v>5</v>
      </c>
      <c r="T6" s="433">
        <f>S6+1</f>
        <v>6</v>
      </c>
      <c r="U6" s="433">
        <f t="shared" ref="U6:Y9" si="6">T6+1</f>
        <v>7</v>
      </c>
      <c r="V6" s="433">
        <f t="shared" si="6"/>
        <v>8</v>
      </c>
      <c r="W6" s="433">
        <f t="shared" si="6"/>
        <v>9</v>
      </c>
      <c r="X6" s="433">
        <f t="shared" si="6"/>
        <v>10</v>
      </c>
      <c r="Y6" s="439">
        <f t="shared" si="6"/>
        <v>11</v>
      </c>
      <c r="Z6" s="276"/>
      <c r="AA6" s="432">
        <f>AG5+1</f>
        <v>3</v>
      </c>
      <c r="AB6" s="433">
        <f>AA6+1</f>
        <v>4</v>
      </c>
      <c r="AC6" s="433">
        <f t="shared" ref="AC6:AG9" si="7">AB6+1</f>
        <v>5</v>
      </c>
      <c r="AD6" s="433">
        <f t="shared" si="7"/>
        <v>6</v>
      </c>
      <c r="AE6" s="433">
        <f t="shared" si="7"/>
        <v>7</v>
      </c>
      <c r="AF6" s="433">
        <f t="shared" si="7"/>
        <v>8</v>
      </c>
      <c r="AG6" s="437">
        <f t="shared" si="7"/>
        <v>9</v>
      </c>
      <c r="AH6" s="1131"/>
      <c r="AI6" s="1132"/>
      <c r="AJ6" s="1133"/>
    </row>
    <row r="7" spans="2:36" x14ac:dyDescent="0.25">
      <c r="B7" s="1115"/>
      <c r="C7" s="432">
        <f>I6+1</f>
        <v>15</v>
      </c>
      <c r="D7" s="433">
        <f>C7+1</f>
        <v>16</v>
      </c>
      <c r="E7" s="433">
        <f t="shared" si="4"/>
        <v>17</v>
      </c>
      <c r="F7" s="433">
        <f t="shared" si="4"/>
        <v>18</v>
      </c>
      <c r="G7" s="433">
        <f t="shared" si="4"/>
        <v>19</v>
      </c>
      <c r="H7" s="433">
        <f t="shared" si="4"/>
        <v>20</v>
      </c>
      <c r="I7" s="439">
        <f t="shared" si="4"/>
        <v>21</v>
      </c>
      <c r="J7" s="276"/>
      <c r="K7" s="578">
        <f>Q6+1</f>
        <v>14</v>
      </c>
      <c r="L7" s="438">
        <f>K7+1</f>
        <v>15</v>
      </c>
      <c r="M7" s="433">
        <f t="shared" si="5"/>
        <v>16</v>
      </c>
      <c r="N7" s="433">
        <f t="shared" si="5"/>
        <v>17</v>
      </c>
      <c r="O7" s="433">
        <f t="shared" si="5"/>
        <v>18</v>
      </c>
      <c r="P7" s="433">
        <f t="shared" si="5"/>
        <v>19</v>
      </c>
      <c r="Q7" s="439">
        <f t="shared" si="5"/>
        <v>20</v>
      </c>
      <c r="R7" s="276"/>
      <c r="S7" s="579">
        <f>Y6+1</f>
        <v>12</v>
      </c>
      <c r="T7" s="447">
        <f>S7+1</f>
        <v>13</v>
      </c>
      <c r="U7" s="433">
        <f t="shared" si="6"/>
        <v>14</v>
      </c>
      <c r="V7" s="433">
        <f t="shared" si="6"/>
        <v>15</v>
      </c>
      <c r="W7" s="433">
        <f t="shared" si="6"/>
        <v>16</v>
      </c>
      <c r="X7" s="433">
        <f t="shared" si="6"/>
        <v>17</v>
      </c>
      <c r="Y7" s="439">
        <f t="shared" si="6"/>
        <v>18</v>
      </c>
      <c r="Z7" s="276"/>
      <c r="AA7" s="432">
        <f>AG6+1</f>
        <v>10</v>
      </c>
      <c r="AB7" s="433">
        <f>AA7+1</f>
        <v>11</v>
      </c>
      <c r="AC7" s="433">
        <f t="shared" si="7"/>
        <v>12</v>
      </c>
      <c r="AD7" s="433">
        <f t="shared" si="7"/>
        <v>13</v>
      </c>
      <c r="AE7" s="580">
        <f t="shared" si="7"/>
        <v>14</v>
      </c>
      <c r="AF7" s="433">
        <f t="shared" si="7"/>
        <v>15</v>
      </c>
      <c r="AG7" s="437">
        <f t="shared" si="7"/>
        <v>16</v>
      </c>
      <c r="AH7" s="1131"/>
      <c r="AI7" s="1132"/>
      <c r="AJ7" s="1133"/>
    </row>
    <row r="8" spans="2:36" ht="15.75" thickBot="1" x14ac:dyDescent="0.3">
      <c r="B8" s="1115"/>
      <c r="C8" s="432">
        <f>I7+1</f>
        <v>22</v>
      </c>
      <c r="D8" s="433">
        <f>C8+1</f>
        <v>23</v>
      </c>
      <c r="E8" s="433">
        <f t="shared" si="4"/>
        <v>24</v>
      </c>
      <c r="F8" s="433">
        <f t="shared" si="4"/>
        <v>25</v>
      </c>
      <c r="G8" s="433">
        <f t="shared" si="4"/>
        <v>26</v>
      </c>
      <c r="H8" s="433">
        <f t="shared" si="4"/>
        <v>27</v>
      </c>
      <c r="I8" s="439">
        <f t="shared" si="4"/>
        <v>28</v>
      </c>
      <c r="J8" s="276"/>
      <c r="K8" s="432">
        <f>Q7+1</f>
        <v>21</v>
      </c>
      <c r="L8" s="433">
        <f>K8+1</f>
        <v>22</v>
      </c>
      <c r="M8" s="433">
        <f t="shared" si="5"/>
        <v>23</v>
      </c>
      <c r="N8" s="433">
        <f t="shared" si="5"/>
        <v>24</v>
      </c>
      <c r="O8" s="433">
        <f t="shared" si="5"/>
        <v>25</v>
      </c>
      <c r="P8" s="433">
        <f t="shared" si="5"/>
        <v>26</v>
      </c>
      <c r="Q8" s="439">
        <f t="shared" si="5"/>
        <v>27</v>
      </c>
      <c r="R8" s="276"/>
      <c r="S8" s="581">
        <f>Y7+1</f>
        <v>19</v>
      </c>
      <c r="T8" s="580">
        <f>S8+1</f>
        <v>20</v>
      </c>
      <c r="U8" s="433">
        <f t="shared" si="6"/>
        <v>21</v>
      </c>
      <c r="V8" s="433">
        <f t="shared" si="6"/>
        <v>22</v>
      </c>
      <c r="W8" s="433">
        <f t="shared" si="6"/>
        <v>23</v>
      </c>
      <c r="X8" s="433">
        <f t="shared" si="6"/>
        <v>24</v>
      </c>
      <c r="Y8" s="439">
        <f t="shared" si="6"/>
        <v>25</v>
      </c>
      <c r="Z8" s="276"/>
      <c r="AA8" s="432">
        <f>AG7+1</f>
        <v>17</v>
      </c>
      <c r="AB8" s="433">
        <f>AA8+1</f>
        <v>18</v>
      </c>
      <c r="AC8" s="433">
        <f t="shared" si="7"/>
        <v>19</v>
      </c>
      <c r="AD8" s="433">
        <f t="shared" si="7"/>
        <v>20</v>
      </c>
      <c r="AE8" s="433">
        <f t="shared" si="7"/>
        <v>21</v>
      </c>
      <c r="AF8" s="433">
        <f t="shared" si="7"/>
        <v>22</v>
      </c>
      <c r="AG8" s="437">
        <f t="shared" si="7"/>
        <v>23</v>
      </c>
      <c r="AH8" s="1131"/>
      <c r="AI8" s="1132"/>
      <c r="AJ8" s="1133"/>
    </row>
    <row r="9" spans="2:36" ht="15.75" thickBot="1" x14ac:dyDescent="0.3">
      <c r="B9" s="1115"/>
      <c r="C9" s="582">
        <f>I8+1</f>
        <v>29</v>
      </c>
      <c r="D9" s="435"/>
      <c r="E9" s="435"/>
      <c r="F9" s="435"/>
      <c r="G9" s="435"/>
      <c r="H9" s="435"/>
      <c r="I9" s="444"/>
      <c r="J9" s="276"/>
      <c r="K9" s="434">
        <f>Q8+1</f>
        <v>28</v>
      </c>
      <c r="L9" s="435">
        <f>K9+1</f>
        <v>29</v>
      </c>
      <c r="M9" s="435">
        <f t="shared" si="5"/>
        <v>30</v>
      </c>
      <c r="N9" s="435"/>
      <c r="O9" s="435"/>
      <c r="P9" s="435"/>
      <c r="Q9" s="444"/>
      <c r="R9" s="276"/>
      <c r="S9" s="434">
        <f>Y8+1</f>
        <v>26</v>
      </c>
      <c r="T9" s="435">
        <f>S9+1</f>
        <v>27</v>
      </c>
      <c r="U9" s="435">
        <f t="shared" si="6"/>
        <v>28</v>
      </c>
      <c r="V9" s="435">
        <f t="shared" si="6"/>
        <v>29</v>
      </c>
      <c r="W9" s="435">
        <f t="shared" si="6"/>
        <v>30</v>
      </c>
      <c r="X9" s="435"/>
      <c r="Y9" s="444"/>
      <c r="Z9" s="276"/>
      <c r="AA9" s="434">
        <f>AG8+1</f>
        <v>24</v>
      </c>
      <c r="AB9" s="435">
        <f>AA9+1</f>
        <v>25</v>
      </c>
      <c r="AC9" s="435">
        <f t="shared" si="7"/>
        <v>26</v>
      </c>
      <c r="AD9" s="435">
        <f t="shared" si="7"/>
        <v>27</v>
      </c>
      <c r="AE9" s="435">
        <f t="shared" si="7"/>
        <v>28</v>
      </c>
      <c r="AF9" s="435">
        <f t="shared" si="7"/>
        <v>29</v>
      </c>
      <c r="AG9" s="443">
        <f t="shared" si="7"/>
        <v>30</v>
      </c>
      <c r="AH9" s="1131"/>
      <c r="AI9" s="1132"/>
      <c r="AJ9" s="1133"/>
    </row>
    <row r="10" spans="2:36" ht="15" customHeight="1" thickBot="1" x14ac:dyDescent="0.3">
      <c r="B10" s="1115"/>
      <c r="C10" s="1137">
        <v>29</v>
      </c>
      <c r="D10" s="1138" t="str">
        <f>AN59</f>
        <v>عودة الهيئة الإدارية والتعليمية والمشرفين</v>
      </c>
      <c r="E10" s="1139"/>
      <c r="F10" s="1139"/>
      <c r="G10" s="1139"/>
      <c r="H10" s="1139"/>
      <c r="I10" s="1140"/>
      <c r="J10" s="448"/>
      <c r="K10" s="583">
        <v>7</v>
      </c>
      <c r="L10" s="1144" t="str">
        <f>AN60</f>
        <v>عودة المعلمين الممارسين للتدريس</v>
      </c>
      <c r="M10" s="1145"/>
      <c r="N10" s="1145"/>
      <c r="O10" s="1145"/>
      <c r="P10" s="1145"/>
      <c r="Q10" s="1146"/>
      <c r="R10" s="448"/>
      <c r="S10" s="584">
        <v>19</v>
      </c>
      <c r="T10" s="1147" t="str">
        <f>AN62</f>
        <v xml:space="preserve"> إجازة اليوم الوطني</v>
      </c>
      <c r="U10" s="1148"/>
      <c r="V10" s="1148"/>
      <c r="W10" s="1148"/>
      <c r="X10" s="1148"/>
      <c r="Y10" s="1149"/>
      <c r="Z10" s="448"/>
      <c r="AA10" s="1150">
        <v>14</v>
      </c>
      <c r="AB10" s="1147" t="str">
        <f>AN64</f>
        <v xml:space="preserve">إجازة نهاية أسبوع مطولة </v>
      </c>
      <c r="AC10" s="1148"/>
      <c r="AD10" s="1148"/>
      <c r="AE10" s="1148"/>
      <c r="AF10" s="1148"/>
      <c r="AG10" s="1148"/>
      <c r="AH10" s="1131"/>
      <c r="AI10" s="1132"/>
      <c r="AJ10" s="1133"/>
    </row>
    <row r="11" spans="2:36" ht="15" customHeight="1" thickBot="1" x14ac:dyDescent="0.3">
      <c r="B11" s="1117"/>
      <c r="C11" s="1096"/>
      <c r="D11" s="1141"/>
      <c r="E11" s="1142"/>
      <c r="F11" s="1142"/>
      <c r="G11" s="1142"/>
      <c r="H11" s="1142"/>
      <c r="I11" s="1143"/>
      <c r="J11" s="448"/>
      <c r="K11" s="585">
        <v>14</v>
      </c>
      <c r="L11" s="1123" t="str">
        <f>AN61</f>
        <v>بداية الدراسة للفصل الدراسي الأول</v>
      </c>
      <c r="M11" s="1124"/>
      <c r="N11" s="1124"/>
      <c r="O11" s="1124"/>
      <c r="P11" s="1124"/>
      <c r="Q11" s="1125"/>
      <c r="R11" s="448"/>
      <c r="S11" s="586">
        <v>20</v>
      </c>
      <c r="T11" s="1106"/>
      <c r="U11" s="1107"/>
      <c r="V11" s="1107"/>
      <c r="W11" s="1107"/>
      <c r="X11" s="1107"/>
      <c r="Y11" s="1108"/>
      <c r="Z11" s="448"/>
      <c r="AA11" s="1151"/>
      <c r="AB11" s="1106"/>
      <c r="AC11" s="1107"/>
      <c r="AD11" s="1107"/>
      <c r="AE11" s="1107"/>
      <c r="AF11" s="1107"/>
      <c r="AG11" s="1107"/>
      <c r="AH11" s="1131"/>
      <c r="AI11" s="1132"/>
      <c r="AJ11" s="1133"/>
    </row>
    <row r="12" spans="2:36" ht="0.95" customHeight="1" thickBot="1" x14ac:dyDescent="0.3">
      <c r="B12" s="333"/>
      <c r="C12" s="334"/>
      <c r="D12" s="334"/>
      <c r="E12" s="334"/>
      <c r="F12" s="334"/>
      <c r="G12" s="334"/>
      <c r="H12" s="334"/>
      <c r="I12" s="334"/>
      <c r="J12" s="333"/>
      <c r="K12" s="334"/>
      <c r="L12" s="334"/>
      <c r="M12" s="334"/>
      <c r="N12" s="334"/>
      <c r="O12" s="334"/>
      <c r="P12" s="334"/>
      <c r="Q12" s="334"/>
      <c r="R12" s="333"/>
      <c r="S12" s="334"/>
      <c r="T12" s="334"/>
      <c r="U12" s="334"/>
      <c r="V12" s="334"/>
      <c r="W12" s="334"/>
      <c r="X12" s="334"/>
      <c r="Y12" s="334"/>
      <c r="Z12" s="333"/>
      <c r="AA12" s="334"/>
      <c r="AB12" s="334"/>
      <c r="AC12" s="334"/>
      <c r="AD12" s="334"/>
      <c r="AE12" s="334"/>
      <c r="AF12" s="334"/>
      <c r="AG12" s="334"/>
      <c r="AH12" s="1131"/>
      <c r="AI12" s="1132"/>
      <c r="AJ12" s="1133"/>
    </row>
    <row r="13" spans="2:36" ht="15.75" thickBot="1" x14ac:dyDescent="0.3">
      <c r="B13" s="1114" t="s">
        <v>722</v>
      </c>
      <c r="C13" s="1118" t="s">
        <v>342</v>
      </c>
      <c r="D13" s="957"/>
      <c r="E13" s="957"/>
      <c r="F13" s="957"/>
      <c r="G13" s="957"/>
      <c r="H13" s="957"/>
      <c r="I13" s="1119"/>
      <c r="J13" s="575"/>
      <c r="K13" s="1120" t="s">
        <v>723</v>
      </c>
      <c r="L13" s="1121"/>
      <c r="M13" s="1121"/>
      <c r="N13" s="1121"/>
      <c r="O13" s="1121"/>
      <c r="P13" s="1121"/>
      <c r="Q13" s="1122"/>
      <c r="R13" s="575"/>
      <c r="S13" s="1120" t="s">
        <v>344</v>
      </c>
      <c r="T13" s="1121"/>
      <c r="U13" s="1121"/>
      <c r="V13" s="1121"/>
      <c r="W13" s="1121"/>
      <c r="X13" s="1121"/>
      <c r="Y13" s="1122"/>
      <c r="Z13" s="575"/>
      <c r="AA13" s="1120" t="s">
        <v>345</v>
      </c>
      <c r="AB13" s="1121"/>
      <c r="AC13" s="1121"/>
      <c r="AD13" s="1121"/>
      <c r="AE13" s="1121"/>
      <c r="AF13" s="1121"/>
      <c r="AG13" s="1121"/>
      <c r="AH13" s="1131"/>
      <c r="AI13" s="1132"/>
      <c r="AJ13" s="1133"/>
    </row>
    <row r="14" spans="2:36" ht="35.25" thickBot="1" x14ac:dyDescent="0.25">
      <c r="B14" s="1115"/>
      <c r="C14" s="269" t="s">
        <v>304</v>
      </c>
      <c r="D14" s="270" t="s">
        <v>245</v>
      </c>
      <c r="E14" s="270" t="s">
        <v>246</v>
      </c>
      <c r="F14" s="270" t="s">
        <v>247</v>
      </c>
      <c r="G14" s="270" t="s">
        <v>248</v>
      </c>
      <c r="H14" s="270" t="s">
        <v>305</v>
      </c>
      <c r="I14" s="271" t="s">
        <v>306</v>
      </c>
      <c r="J14" s="272"/>
      <c r="K14" s="273" t="s">
        <v>304</v>
      </c>
      <c r="L14" s="274" t="s">
        <v>245</v>
      </c>
      <c r="M14" s="274" t="s">
        <v>246</v>
      </c>
      <c r="N14" s="274" t="s">
        <v>247</v>
      </c>
      <c r="O14" s="274" t="s">
        <v>248</v>
      </c>
      <c r="P14" s="274" t="s">
        <v>305</v>
      </c>
      <c r="Q14" s="275" t="s">
        <v>306</v>
      </c>
      <c r="R14" s="272"/>
      <c r="S14" s="273" t="s">
        <v>304</v>
      </c>
      <c r="T14" s="274" t="s">
        <v>245</v>
      </c>
      <c r="U14" s="274" t="s">
        <v>246</v>
      </c>
      <c r="V14" s="274" t="s">
        <v>247</v>
      </c>
      <c r="W14" s="274" t="s">
        <v>248</v>
      </c>
      <c r="X14" s="274" t="s">
        <v>305</v>
      </c>
      <c r="Y14" s="275" t="s">
        <v>306</v>
      </c>
      <c r="Z14" s="272"/>
      <c r="AA14" s="273" t="s">
        <v>304</v>
      </c>
      <c r="AB14" s="274" t="s">
        <v>245</v>
      </c>
      <c r="AC14" s="274" t="s">
        <v>246</v>
      </c>
      <c r="AD14" s="274" t="s">
        <v>247</v>
      </c>
      <c r="AE14" s="274" t="s">
        <v>248</v>
      </c>
      <c r="AF14" s="274" t="s">
        <v>305</v>
      </c>
      <c r="AG14" s="587" t="s">
        <v>306</v>
      </c>
      <c r="AH14" s="1131"/>
      <c r="AI14" s="1132"/>
      <c r="AJ14" s="1133"/>
    </row>
    <row r="15" spans="2:36" x14ac:dyDescent="0.25">
      <c r="B15" s="1115"/>
      <c r="C15" s="430">
        <v>1</v>
      </c>
      <c r="D15" s="431">
        <f>C15+1</f>
        <v>2</v>
      </c>
      <c r="E15" s="431">
        <f>D15+1</f>
        <v>3</v>
      </c>
      <c r="F15" s="431">
        <f t="shared" ref="F15:I15" si="8">E15+1</f>
        <v>4</v>
      </c>
      <c r="G15" s="588">
        <f t="shared" si="8"/>
        <v>5</v>
      </c>
      <c r="H15" s="588">
        <f t="shared" si="8"/>
        <v>6</v>
      </c>
      <c r="I15" s="445">
        <f t="shared" si="8"/>
        <v>7</v>
      </c>
      <c r="J15" s="276"/>
      <c r="K15" s="430"/>
      <c r="L15" s="431">
        <v>1</v>
      </c>
      <c r="M15" s="431">
        <f>L15+1</f>
        <v>2</v>
      </c>
      <c r="N15" s="431">
        <f t="shared" ref="N15:Q15" si="9">M15+1</f>
        <v>3</v>
      </c>
      <c r="O15" s="431">
        <f t="shared" si="9"/>
        <v>4</v>
      </c>
      <c r="P15" s="431">
        <f t="shared" si="9"/>
        <v>5</v>
      </c>
      <c r="Q15" s="445">
        <f t="shared" si="9"/>
        <v>6</v>
      </c>
      <c r="R15" s="276"/>
      <c r="S15" s="430"/>
      <c r="T15" s="431"/>
      <c r="U15" s="431"/>
      <c r="V15" s="431">
        <f t="shared" ref="V15:Y15" si="10">U15+1</f>
        <v>1</v>
      </c>
      <c r="W15" s="431">
        <f t="shared" si="10"/>
        <v>2</v>
      </c>
      <c r="X15" s="431">
        <f t="shared" si="10"/>
        <v>3</v>
      </c>
      <c r="Y15" s="445">
        <f t="shared" si="10"/>
        <v>4</v>
      </c>
      <c r="Z15" s="276"/>
      <c r="AA15" s="430"/>
      <c r="AB15" s="431"/>
      <c r="AC15" s="431"/>
      <c r="AD15" s="431"/>
      <c r="AE15" s="431"/>
      <c r="AF15" s="431">
        <v>1</v>
      </c>
      <c r="AG15" s="436">
        <f t="shared" ref="AG15" si="11">AF15+1</f>
        <v>2</v>
      </c>
      <c r="AH15" s="1131"/>
      <c r="AI15" s="1132"/>
      <c r="AJ15" s="1133"/>
    </row>
    <row r="16" spans="2:36" x14ac:dyDescent="0.25">
      <c r="B16" s="1115"/>
      <c r="C16" s="432">
        <f>I15+1</f>
        <v>8</v>
      </c>
      <c r="D16" s="433">
        <f>C16+1</f>
        <v>9</v>
      </c>
      <c r="E16" s="433">
        <f t="shared" ref="E16:I18" si="12">D16+1</f>
        <v>10</v>
      </c>
      <c r="F16" s="433">
        <f t="shared" si="12"/>
        <v>11</v>
      </c>
      <c r="G16" s="433">
        <f t="shared" si="12"/>
        <v>12</v>
      </c>
      <c r="H16" s="433">
        <f t="shared" si="12"/>
        <v>13</v>
      </c>
      <c r="I16" s="439">
        <f t="shared" si="12"/>
        <v>14</v>
      </c>
      <c r="J16" s="276"/>
      <c r="K16" s="589">
        <f>Q15+1</f>
        <v>7</v>
      </c>
      <c r="L16" s="433">
        <f>K16+1</f>
        <v>8</v>
      </c>
      <c r="M16" s="433">
        <f t="shared" ref="M16:Q19" si="13">L16+1</f>
        <v>9</v>
      </c>
      <c r="N16" s="580">
        <f t="shared" si="13"/>
        <v>10</v>
      </c>
      <c r="O16" s="580">
        <f t="shared" si="13"/>
        <v>11</v>
      </c>
      <c r="P16" s="433">
        <f t="shared" si="13"/>
        <v>12</v>
      </c>
      <c r="Q16" s="439">
        <f t="shared" si="13"/>
        <v>13</v>
      </c>
      <c r="R16" s="276"/>
      <c r="S16" s="432">
        <f>Y15+1</f>
        <v>5</v>
      </c>
      <c r="T16" s="433">
        <f>S16+1</f>
        <v>6</v>
      </c>
      <c r="U16" s="433">
        <f t="shared" ref="U16:Y19" si="14">T16+1</f>
        <v>7</v>
      </c>
      <c r="V16" s="433">
        <f t="shared" si="14"/>
        <v>8</v>
      </c>
      <c r="W16" s="433">
        <f t="shared" si="14"/>
        <v>9</v>
      </c>
      <c r="X16" s="433">
        <f t="shared" si="14"/>
        <v>10</v>
      </c>
      <c r="Y16" s="439">
        <f t="shared" si="14"/>
        <v>11</v>
      </c>
      <c r="Z16" s="276"/>
      <c r="AA16" s="432">
        <f>AG15+1</f>
        <v>3</v>
      </c>
      <c r="AB16" s="433">
        <f>AA16+1</f>
        <v>4</v>
      </c>
      <c r="AC16" s="433">
        <f t="shared" ref="AC16:AG19" si="15">AB16+1</f>
        <v>5</v>
      </c>
      <c r="AD16" s="433">
        <f t="shared" si="15"/>
        <v>6</v>
      </c>
      <c r="AE16" s="433">
        <f t="shared" si="15"/>
        <v>7</v>
      </c>
      <c r="AF16" s="433">
        <f t="shared" si="15"/>
        <v>8</v>
      </c>
      <c r="AG16" s="437">
        <f t="shared" si="15"/>
        <v>9</v>
      </c>
      <c r="AH16" s="1131"/>
      <c r="AI16" s="1132"/>
      <c r="AJ16" s="1133"/>
    </row>
    <row r="17" spans="2:36" x14ac:dyDescent="0.25">
      <c r="B17" s="1115"/>
      <c r="C17" s="590">
        <f>I16+1</f>
        <v>15</v>
      </c>
      <c r="D17" s="438">
        <f>C17+1</f>
        <v>16</v>
      </c>
      <c r="E17" s="433">
        <f t="shared" si="12"/>
        <v>17</v>
      </c>
      <c r="F17" s="433">
        <f t="shared" si="12"/>
        <v>18</v>
      </c>
      <c r="G17" s="433">
        <f t="shared" si="12"/>
        <v>19</v>
      </c>
      <c r="H17" s="433">
        <f t="shared" si="12"/>
        <v>20</v>
      </c>
      <c r="I17" s="439">
        <f t="shared" si="12"/>
        <v>21</v>
      </c>
      <c r="J17" s="276"/>
      <c r="K17" s="589">
        <f>Q16+1</f>
        <v>14</v>
      </c>
      <c r="L17" s="433">
        <f>K17+1</f>
        <v>15</v>
      </c>
      <c r="M17" s="433">
        <f t="shared" si="13"/>
        <v>16</v>
      </c>
      <c r="N17" s="433">
        <f t="shared" si="13"/>
        <v>17</v>
      </c>
      <c r="O17" s="433">
        <f t="shared" si="13"/>
        <v>18</v>
      </c>
      <c r="P17" s="433">
        <f t="shared" si="13"/>
        <v>19</v>
      </c>
      <c r="Q17" s="439">
        <f t="shared" si="13"/>
        <v>20</v>
      </c>
      <c r="R17" s="276"/>
      <c r="S17" s="432">
        <f>Y16+1</f>
        <v>12</v>
      </c>
      <c r="T17" s="433">
        <f>S17+1</f>
        <v>13</v>
      </c>
      <c r="U17" s="433">
        <f t="shared" si="14"/>
        <v>14</v>
      </c>
      <c r="V17" s="433">
        <f t="shared" si="14"/>
        <v>15</v>
      </c>
      <c r="W17" s="433">
        <f t="shared" si="14"/>
        <v>16</v>
      </c>
      <c r="X17" s="433">
        <f t="shared" si="14"/>
        <v>17</v>
      </c>
      <c r="Y17" s="439">
        <f t="shared" si="14"/>
        <v>18</v>
      </c>
      <c r="Z17" s="276"/>
      <c r="AA17" s="432">
        <f>AG16+1</f>
        <v>10</v>
      </c>
      <c r="AB17" s="433">
        <f>AA17+1</f>
        <v>11</v>
      </c>
      <c r="AC17" s="433">
        <f t="shared" si="15"/>
        <v>12</v>
      </c>
      <c r="AD17" s="433">
        <f t="shared" si="15"/>
        <v>13</v>
      </c>
      <c r="AE17" s="433">
        <f t="shared" si="15"/>
        <v>14</v>
      </c>
      <c r="AF17" s="433">
        <f t="shared" si="15"/>
        <v>15</v>
      </c>
      <c r="AG17" s="437">
        <f t="shared" si="15"/>
        <v>16</v>
      </c>
      <c r="AH17" s="1131"/>
      <c r="AI17" s="1132"/>
      <c r="AJ17" s="1133"/>
    </row>
    <row r="18" spans="2:36" x14ac:dyDescent="0.25">
      <c r="B18" s="1115"/>
      <c r="C18" s="449">
        <f>I17+1</f>
        <v>22</v>
      </c>
      <c r="D18" s="433">
        <f>C18+1</f>
        <v>23</v>
      </c>
      <c r="E18" s="433">
        <f t="shared" si="12"/>
        <v>24</v>
      </c>
      <c r="F18" s="433">
        <f t="shared" si="12"/>
        <v>25</v>
      </c>
      <c r="G18" s="433">
        <f t="shared" si="12"/>
        <v>26</v>
      </c>
      <c r="H18" s="433">
        <f t="shared" si="12"/>
        <v>27</v>
      </c>
      <c r="I18" s="439">
        <f t="shared" si="12"/>
        <v>28</v>
      </c>
      <c r="J18" s="276"/>
      <c r="K18" s="432">
        <f>Q17+1</f>
        <v>21</v>
      </c>
      <c r="L18" s="433">
        <f>K18+1</f>
        <v>22</v>
      </c>
      <c r="M18" s="433">
        <f t="shared" si="13"/>
        <v>23</v>
      </c>
      <c r="N18" s="433">
        <f t="shared" si="13"/>
        <v>24</v>
      </c>
      <c r="O18" s="433">
        <f t="shared" si="13"/>
        <v>25</v>
      </c>
      <c r="P18" s="433">
        <f t="shared" si="13"/>
        <v>26</v>
      </c>
      <c r="Q18" s="439">
        <f t="shared" si="13"/>
        <v>27</v>
      </c>
      <c r="R18" s="276"/>
      <c r="S18" s="432">
        <f>Y17+1</f>
        <v>19</v>
      </c>
      <c r="T18" s="433">
        <f>S18+1</f>
        <v>20</v>
      </c>
      <c r="U18" s="433">
        <f t="shared" si="14"/>
        <v>21</v>
      </c>
      <c r="V18" s="433">
        <f t="shared" si="14"/>
        <v>22</v>
      </c>
      <c r="W18" s="433">
        <f t="shared" si="14"/>
        <v>23</v>
      </c>
      <c r="X18" s="433">
        <f t="shared" si="14"/>
        <v>24</v>
      </c>
      <c r="Y18" s="439">
        <f t="shared" si="14"/>
        <v>25</v>
      </c>
      <c r="Z18" s="276"/>
      <c r="AA18" s="432">
        <f>AG17+1</f>
        <v>17</v>
      </c>
      <c r="AB18" s="433">
        <f>AA18+1</f>
        <v>18</v>
      </c>
      <c r="AC18" s="433">
        <f t="shared" si="15"/>
        <v>19</v>
      </c>
      <c r="AD18" s="433">
        <f t="shared" si="15"/>
        <v>20</v>
      </c>
      <c r="AE18" s="580">
        <f t="shared" si="15"/>
        <v>21</v>
      </c>
      <c r="AF18" s="433">
        <f t="shared" si="15"/>
        <v>22</v>
      </c>
      <c r="AG18" s="437">
        <f t="shared" si="15"/>
        <v>23</v>
      </c>
      <c r="AH18" s="1131"/>
      <c r="AI18" s="1132"/>
      <c r="AJ18" s="1133"/>
    </row>
    <row r="19" spans="2:36" ht="15.75" thickBot="1" x14ac:dyDescent="0.3">
      <c r="B19" s="1115"/>
      <c r="C19" s="434">
        <f>I18+1</f>
        <v>29</v>
      </c>
      <c r="D19" s="435"/>
      <c r="E19" s="435"/>
      <c r="F19" s="435"/>
      <c r="G19" s="435"/>
      <c r="H19" s="435"/>
      <c r="I19" s="444"/>
      <c r="J19" s="276"/>
      <c r="K19" s="434">
        <f>Q18+1</f>
        <v>28</v>
      </c>
      <c r="L19" s="435">
        <f>K19+1</f>
        <v>29</v>
      </c>
      <c r="M19" s="435">
        <f t="shared" si="13"/>
        <v>30</v>
      </c>
      <c r="N19" s="435"/>
      <c r="O19" s="435"/>
      <c r="P19" s="435"/>
      <c r="Q19" s="444"/>
      <c r="R19" s="276"/>
      <c r="S19" s="434">
        <f>Y18+1</f>
        <v>26</v>
      </c>
      <c r="T19" s="435">
        <f>S19+1</f>
        <v>27</v>
      </c>
      <c r="U19" s="435">
        <f t="shared" si="14"/>
        <v>28</v>
      </c>
      <c r="V19" s="435">
        <f t="shared" si="14"/>
        <v>29</v>
      </c>
      <c r="W19" s="435">
        <f t="shared" si="14"/>
        <v>30</v>
      </c>
      <c r="X19" s="435"/>
      <c r="Y19" s="444"/>
      <c r="Z19" s="276"/>
      <c r="AA19" s="591">
        <f>AG18+1</f>
        <v>24</v>
      </c>
      <c r="AB19" s="592">
        <f>AA19+1</f>
        <v>25</v>
      </c>
      <c r="AC19" s="435">
        <f t="shared" si="15"/>
        <v>26</v>
      </c>
      <c r="AD19" s="435">
        <f t="shared" si="15"/>
        <v>27</v>
      </c>
      <c r="AE19" s="435">
        <f t="shared" si="15"/>
        <v>28</v>
      </c>
      <c r="AF19" s="435">
        <f t="shared" si="15"/>
        <v>29</v>
      </c>
      <c r="AG19" s="443"/>
      <c r="AH19" s="1131"/>
      <c r="AI19" s="1132"/>
      <c r="AJ19" s="1133"/>
    </row>
    <row r="20" spans="2:36" ht="15.75" customHeight="1" thickBot="1" x14ac:dyDescent="0.25">
      <c r="B20" s="1115"/>
      <c r="C20" s="593">
        <v>5</v>
      </c>
      <c r="D20" s="1126" t="s">
        <v>724</v>
      </c>
      <c r="E20" s="1126"/>
      <c r="F20" s="1126"/>
      <c r="G20" s="1126"/>
      <c r="H20" s="1126"/>
      <c r="I20" s="1127"/>
      <c r="J20" s="337"/>
      <c r="K20" s="594">
        <v>10</v>
      </c>
      <c r="L20" s="1103" t="str">
        <f>AB10</f>
        <v xml:space="preserve">إجازة نهاية أسبوع مطولة </v>
      </c>
      <c r="M20" s="1104"/>
      <c r="N20" s="1104"/>
      <c r="O20" s="1104"/>
      <c r="P20" s="1104"/>
      <c r="Q20" s="1105"/>
      <c r="R20" s="337"/>
      <c r="S20" s="595">
        <v>3</v>
      </c>
      <c r="T20" s="1103" t="s">
        <v>264</v>
      </c>
      <c r="U20" s="1104"/>
      <c r="V20" s="1104"/>
      <c r="W20" s="1104"/>
      <c r="X20" s="1104"/>
      <c r="Y20" s="1105"/>
      <c r="Z20" s="337"/>
      <c r="AA20" s="596">
        <v>21</v>
      </c>
      <c r="AB20" s="1106" t="s">
        <v>226</v>
      </c>
      <c r="AC20" s="1107"/>
      <c r="AD20" s="1107"/>
      <c r="AE20" s="1107"/>
      <c r="AF20" s="1107"/>
      <c r="AG20" s="1107"/>
      <c r="AH20" s="1131"/>
      <c r="AI20" s="1132"/>
      <c r="AJ20" s="1133"/>
    </row>
    <row r="21" spans="2:36" ht="15.75" customHeight="1" thickBot="1" x14ac:dyDescent="0.25">
      <c r="B21" s="1117"/>
      <c r="C21" s="582">
        <v>15</v>
      </c>
      <c r="D21" s="1123" t="str">
        <f>AN67</f>
        <v>بداية الدراسة للفصل الدراسي الثاني</v>
      </c>
      <c r="E21" s="1124"/>
      <c r="F21" s="1124"/>
      <c r="G21" s="1124"/>
      <c r="H21" s="1124"/>
      <c r="I21" s="1125"/>
      <c r="J21" s="337"/>
      <c r="K21" s="593">
        <v>11</v>
      </c>
      <c r="L21" s="1106"/>
      <c r="M21" s="1107"/>
      <c r="N21" s="1107"/>
      <c r="O21" s="1107"/>
      <c r="P21" s="1107"/>
      <c r="Q21" s="1108"/>
      <c r="R21" s="337"/>
      <c r="S21" s="585">
        <v>12</v>
      </c>
      <c r="T21" s="1123" t="s">
        <v>725</v>
      </c>
      <c r="U21" s="1124"/>
      <c r="V21" s="1124"/>
      <c r="W21" s="1124"/>
      <c r="X21" s="1124"/>
      <c r="Y21" s="1125"/>
      <c r="Z21" s="337"/>
      <c r="AA21" s="596">
        <v>24</v>
      </c>
      <c r="AB21" s="1112" t="s">
        <v>726</v>
      </c>
      <c r="AC21" s="1113"/>
      <c r="AD21" s="1113"/>
      <c r="AE21" s="1113"/>
      <c r="AF21" s="1113"/>
      <c r="AG21" s="1113"/>
      <c r="AH21" s="1134"/>
      <c r="AI21" s="1135"/>
      <c r="AJ21" s="1136"/>
    </row>
    <row r="22" spans="2:36" ht="0.95" customHeight="1" thickBot="1" x14ac:dyDescent="0.3">
      <c r="B22" s="333"/>
      <c r="C22" s="334"/>
      <c r="D22" s="334"/>
      <c r="E22" s="334"/>
      <c r="F22" s="334"/>
      <c r="G22" s="334"/>
      <c r="H22" s="334"/>
      <c r="I22" s="334"/>
      <c r="J22" s="333"/>
      <c r="K22" s="334"/>
      <c r="L22" s="334"/>
      <c r="M22" s="334"/>
      <c r="N22" s="334"/>
      <c r="O22" s="334"/>
      <c r="P22" s="334"/>
      <c r="Q22" s="334"/>
      <c r="R22" s="333"/>
      <c r="S22" s="334"/>
      <c r="T22" s="334"/>
      <c r="U22" s="334"/>
      <c r="V22" s="334"/>
      <c r="W22" s="334"/>
      <c r="X22" s="334"/>
      <c r="Y22" s="334"/>
      <c r="Z22" s="333"/>
      <c r="AA22" s="334"/>
      <c r="AB22" s="334"/>
      <c r="AC22" s="334"/>
      <c r="AD22" s="334"/>
      <c r="AE22" s="334"/>
      <c r="AF22" s="334"/>
      <c r="AG22" s="334"/>
    </row>
    <row r="23" spans="2:36" ht="15.75" thickBot="1" x14ac:dyDescent="0.3">
      <c r="B23" s="1114" t="s">
        <v>727</v>
      </c>
      <c r="C23" s="1118" t="s">
        <v>728</v>
      </c>
      <c r="D23" s="957"/>
      <c r="E23" s="957"/>
      <c r="F23" s="957"/>
      <c r="G23" s="957"/>
      <c r="H23" s="957"/>
      <c r="I23" s="1119"/>
      <c r="J23" s="575"/>
      <c r="K23" s="1120" t="s">
        <v>729</v>
      </c>
      <c r="L23" s="1121"/>
      <c r="M23" s="1121"/>
      <c r="N23" s="1121"/>
      <c r="O23" s="1121"/>
      <c r="P23" s="1121"/>
      <c r="Q23" s="1122"/>
      <c r="R23" s="575"/>
      <c r="S23" s="1120" t="s">
        <v>346</v>
      </c>
      <c r="T23" s="1121"/>
      <c r="U23" s="1121"/>
      <c r="V23" s="1121"/>
      <c r="W23" s="1121"/>
      <c r="X23" s="1121"/>
      <c r="Y23" s="1122"/>
      <c r="Z23" s="575"/>
      <c r="AA23" s="1120" t="s">
        <v>347</v>
      </c>
      <c r="AB23" s="1121"/>
      <c r="AC23" s="1121"/>
      <c r="AD23" s="1121"/>
      <c r="AE23" s="1121"/>
      <c r="AF23" s="1121"/>
      <c r="AG23" s="1122"/>
      <c r="AH23" s="1084">
        <v>45834</v>
      </c>
      <c r="AI23" s="1085"/>
      <c r="AJ23" s="1017"/>
    </row>
    <row r="24" spans="2:36" ht="35.25" thickBot="1" x14ac:dyDescent="0.25">
      <c r="B24" s="1115"/>
      <c r="C24" s="273" t="s">
        <v>304</v>
      </c>
      <c r="D24" s="274" t="s">
        <v>245</v>
      </c>
      <c r="E24" s="274" t="s">
        <v>246</v>
      </c>
      <c r="F24" s="274" t="s">
        <v>247</v>
      </c>
      <c r="G24" s="274" t="s">
        <v>248</v>
      </c>
      <c r="H24" s="274" t="s">
        <v>305</v>
      </c>
      <c r="I24" s="275" t="s">
        <v>306</v>
      </c>
      <c r="J24" s="272"/>
      <c r="K24" s="273" t="s">
        <v>304</v>
      </c>
      <c r="L24" s="274" t="s">
        <v>245</v>
      </c>
      <c r="M24" s="274" t="s">
        <v>246</v>
      </c>
      <c r="N24" s="274" t="s">
        <v>247</v>
      </c>
      <c r="O24" s="274" t="s">
        <v>248</v>
      </c>
      <c r="P24" s="274" t="s">
        <v>305</v>
      </c>
      <c r="Q24" s="275" t="s">
        <v>306</v>
      </c>
      <c r="R24" s="272"/>
      <c r="S24" s="273" t="s">
        <v>304</v>
      </c>
      <c r="T24" s="274" t="s">
        <v>245</v>
      </c>
      <c r="U24" s="274" t="s">
        <v>246</v>
      </c>
      <c r="V24" s="274" t="s">
        <v>247</v>
      </c>
      <c r="W24" s="274" t="s">
        <v>248</v>
      </c>
      <c r="X24" s="274" t="s">
        <v>305</v>
      </c>
      <c r="Y24" s="275" t="s">
        <v>306</v>
      </c>
      <c r="Z24" s="272"/>
      <c r="AA24" s="273" t="s">
        <v>304</v>
      </c>
      <c r="AB24" s="274" t="s">
        <v>245</v>
      </c>
      <c r="AC24" s="274" t="s">
        <v>246</v>
      </c>
      <c r="AD24" s="274" t="s">
        <v>247</v>
      </c>
      <c r="AE24" s="274" t="s">
        <v>248</v>
      </c>
      <c r="AF24" s="274" t="s">
        <v>305</v>
      </c>
      <c r="AG24" s="275" t="s">
        <v>306</v>
      </c>
      <c r="AH24" s="1086"/>
      <c r="AI24" s="597" t="s">
        <v>248</v>
      </c>
      <c r="AJ24" s="1086"/>
    </row>
    <row r="25" spans="2:36" ht="15.75" thickBot="1" x14ac:dyDescent="0.3">
      <c r="B25" s="1116"/>
      <c r="C25" s="430"/>
      <c r="D25" s="431"/>
      <c r="E25" s="431"/>
      <c r="F25" s="431"/>
      <c r="G25" s="431"/>
      <c r="H25" s="431"/>
      <c r="I25" s="445">
        <v>1</v>
      </c>
      <c r="J25" s="276"/>
      <c r="K25" s="430">
        <v>1</v>
      </c>
      <c r="L25" s="431">
        <f>K25+1</f>
        <v>2</v>
      </c>
      <c r="M25" s="431">
        <f>L25+1</f>
        <v>3</v>
      </c>
      <c r="N25" s="431">
        <f t="shared" ref="N25:Q25" si="16">M25+1</f>
        <v>4</v>
      </c>
      <c r="O25" s="431">
        <f t="shared" si="16"/>
        <v>5</v>
      </c>
      <c r="P25" s="431">
        <f t="shared" si="16"/>
        <v>6</v>
      </c>
      <c r="Q25" s="445">
        <f t="shared" si="16"/>
        <v>7</v>
      </c>
      <c r="R25" s="276"/>
      <c r="S25" s="430"/>
      <c r="T25" s="431"/>
      <c r="U25" s="431">
        <v>1</v>
      </c>
      <c r="V25" s="431">
        <f t="shared" ref="V25:Y25" si="17">U25+1</f>
        <v>2</v>
      </c>
      <c r="W25" s="431">
        <f t="shared" si="17"/>
        <v>3</v>
      </c>
      <c r="X25" s="431">
        <f t="shared" si="17"/>
        <v>4</v>
      </c>
      <c r="Y25" s="445">
        <f t="shared" si="17"/>
        <v>5</v>
      </c>
      <c r="Z25" s="276"/>
      <c r="AA25" s="430"/>
      <c r="AB25" s="431"/>
      <c r="AC25" s="431"/>
      <c r="AD25" s="431">
        <v>1</v>
      </c>
      <c r="AE25" s="431">
        <f>AD25+1</f>
        <v>2</v>
      </c>
      <c r="AF25" s="588">
        <f t="shared" ref="AF25:AG25" si="18">AE25+1</f>
        <v>3</v>
      </c>
      <c r="AG25" s="445">
        <f t="shared" si="18"/>
        <v>4</v>
      </c>
      <c r="AH25" s="1087"/>
      <c r="AI25" s="584">
        <v>1</v>
      </c>
      <c r="AJ25" s="1087"/>
    </row>
    <row r="26" spans="2:36" ht="15.75" customHeight="1" x14ac:dyDescent="0.25">
      <c r="B26" s="1116"/>
      <c r="C26" s="578">
        <f>I25+1</f>
        <v>2</v>
      </c>
      <c r="D26" s="433">
        <f>C26+1</f>
        <v>3</v>
      </c>
      <c r="E26" s="433">
        <f t="shared" ref="E26:I29" si="19">D26+1</f>
        <v>4</v>
      </c>
      <c r="F26" s="433">
        <f t="shared" si="19"/>
        <v>5</v>
      </c>
      <c r="G26" s="433">
        <f t="shared" si="19"/>
        <v>6</v>
      </c>
      <c r="H26" s="433">
        <f t="shared" si="19"/>
        <v>7</v>
      </c>
      <c r="I26" s="439">
        <f t="shared" si="19"/>
        <v>8</v>
      </c>
      <c r="J26" s="276"/>
      <c r="K26" s="578">
        <f>Q25+1</f>
        <v>8</v>
      </c>
      <c r="L26" s="433">
        <f>K26+1</f>
        <v>9</v>
      </c>
      <c r="M26" s="433">
        <f t="shared" ref="M26:Q28" si="20">L26+1</f>
        <v>10</v>
      </c>
      <c r="N26" s="433">
        <f t="shared" si="20"/>
        <v>11</v>
      </c>
      <c r="O26" s="433">
        <f t="shared" si="20"/>
        <v>12</v>
      </c>
      <c r="P26" s="433">
        <f t="shared" si="20"/>
        <v>13</v>
      </c>
      <c r="Q26" s="439">
        <f t="shared" si="20"/>
        <v>14</v>
      </c>
      <c r="R26" s="276"/>
      <c r="S26" s="598">
        <f>Y25+1</f>
        <v>6</v>
      </c>
      <c r="T26" s="599">
        <f>S26+1</f>
        <v>7</v>
      </c>
      <c r="U26" s="433">
        <f t="shared" ref="U26:Y29" si="21">T26+1</f>
        <v>8</v>
      </c>
      <c r="V26" s="433">
        <f t="shared" si="21"/>
        <v>9</v>
      </c>
      <c r="W26" s="433">
        <f t="shared" si="21"/>
        <v>10</v>
      </c>
      <c r="X26" s="433">
        <f t="shared" si="21"/>
        <v>11</v>
      </c>
      <c r="Y26" s="439">
        <f t="shared" si="21"/>
        <v>12</v>
      </c>
      <c r="Z26" s="276"/>
      <c r="AA26" s="432">
        <f>AG25+1</f>
        <v>5</v>
      </c>
      <c r="AB26" s="433">
        <f>AA26+1</f>
        <v>6</v>
      </c>
      <c r="AC26" s="433">
        <f t="shared" ref="AC26:AG29" si="22">AB26+1</f>
        <v>7</v>
      </c>
      <c r="AD26" s="433">
        <f t="shared" si="22"/>
        <v>8</v>
      </c>
      <c r="AE26" s="433">
        <f t="shared" si="22"/>
        <v>9</v>
      </c>
      <c r="AF26" s="433">
        <f t="shared" si="22"/>
        <v>10</v>
      </c>
      <c r="AG26" s="439">
        <f t="shared" si="22"/>
        <v>11</v>
      </c>
      <c r="AH26" s="1087"/>
      <c r="AI26" s="1089" t="s">
        <v>340</v>
      </c>
      <c r="AJ26" s="1087"/>
    </row>
    <row r="27" spans="2:36" x14ac:dyDescent="0.25">
      <c r="B27" s="1116"/>
      <c r="C27" s="432">
        <f>I26+1</f>
        <v>9</v>
      </c>
      <c r="D27" s="433">
        <f>C27+1</f>
        <v>10</v>
      </c>
      <c r="E27" s="433">
        <f t="shared" si="19"/>
        <v>11</v>
      </c>
      <c r="F27" s="433">
        <f t="shared" si="19"/>
        <v>12</v>
      </c>
      <c r="G27" s="433">
        <f t="shared" si="19"/>
        <v>13</v>
      </c>
      <c r="H27" s="433">
        <f t="shared" si="19"/>
        <v>14</v>
      </c>
      <c r="I27" s="439">
        <f t="shared" si="19"/>
        <v>15</v>
      </c>
      <c r="J27" s="276"/>
      <c r="K27" s="589">
        <f>Q26+1</f>
        <v>15</v>
      </c>
      <c r="L27" s="433">
        <f>K27+1</f>
        <v>16</v>
      </c>
      <c r="M27" s="433">
        <f t="shared" si="20"/>
        <v>17</v>
      </c>
      <c r="N27" s="433">
        <f t="shared" si="20"/>
        <v>18</v>
      </c>
      <c r="O27" s="433">
        <f t="shared" si="20"/>
        <v>19</v>
      </c>
      <c r="P27" s="433">
        <f t="shared" si="20"/>
        <v>20</v>
      </c>
      <c r="Q27" s="439">
        <f t="shared" si="20"/>
        <v>21</v>
      </c>
      <c r="R27" s="276"/>
      <c r="S27" s="432">
        <f>Y26+1</f>
        <v>13</v>
      </c>
      <c r="T27" s="433">
        <f>S27+1</f>
        <v>14</v>
      </c>
      <c r="U27" s="433">
        <f t="shared" si="21"/>
        <v>15</v>
      </c>
      <c r="V27" s="433">
        <f t="shared" si="21"/>
        <v>16</v>
      </c>
      <c r="W27" s="433">
        <f t="shared" si="21"/>
        <v>17</v>
      </c>
      <c r="X27" s="433">
        <f t="shared" si="21"/>
        <v>18</v>
      </c>
      <c r="Y27" s="439">
        <f t="shared" si="21"/>
        <v>19</v>
      </c>
      <c r="Z27" s="276"/>
      <c r="AA27" s="432">
        <f>AG26+1</f>
        <v>12</v>
      </c>
      <c r="AB27" s="433">
        <f>AA27+1</f>
        <v>13</v>
      </c>
      <c r="AC27" s="433">
        <f t="shared" si="22"/>
        <v>14</v>
      </c>
      <c r="AD27" s="433">
        <f t="shared" si="22"/>
        <v>15</v>
      </c>
      <c r="AE27" s="433">
        <f t="shared" si="22"/>
        <v>16</v>
      </c>
      <c r="AF27" s="433">
        <f t="shared" si="22"/>
        <v>17</v>
      </c>
      <c r="AG27" s="439">
        <f t="shared" si="22"/>
        <v>18</v>
      </c>
      <c r="AH27" s="1087"/>
      <c r="AI27" s="1090"/>
      <c r="AJ27" s="1087"/>
    </row>
    <row r="28" spans="2:36" x14ac:dyDescent="0.25">
      <c r="B28" s="1116"/>
      <c r="C28" s="432">
        <f>I27+1</f>
        <v>16</v>
      </c>
      <c r="D28" s="433">
        <f>C28+1</f>
        <v>17</v>
      </c>
      <c r="E28" s="433">
        <f t="shared" si="19"/>
        <v>18</v>
      </c>
      <c r="F28" s="433">
        <f t="shared" si="19"/>
        <v>19</v>
      </c>
      <c r="G28" s="580">
        <f t="shared" si="19"/>
        <v>20</v>
      </c>
      <c r="H28" s="433">
        <f t="shared" si="19"/>
        <v>21</v>
      </c>
      <c r="I28" s="439">
        <f t="shared" si="19"/>
        <v>22</v>
      </c>
      <c r="J28" s="276"/>
      <c r="K28" s="432">
        <f>Q27+1</f>
        <v>22</v>
      </c>
      <c r="L28" s="433">
        <f>K28+1</f>
        <v>23</v>
      </c>
      <c r="M28" s="433">
        <f t="shared" si="20"/>
        <v>24</v>
      </c>
      <c r="N28" s="433">
        <f t="shared" si="20"/>
        <v>25</v>
      </c>
      <c r="O28" s="433">
        <f t="shared" si="20"/>
        <v>26</v>
      </c>
      <c r="P28" s="433">
        <f t="shared" si="20"/>
        <v>27</v>
      </c>
      <c r="Q28" s="439">
        <f t="shared" si="20"/>
        <v>28</v>
      </c>
      <c r="R28" s="276"/>
      <c r="S28" s="432">
        <f>Y27+1</f>
        <v>20</v>
      </c>
      <c r="T28" s="433">
        <f>S28+1</f>
        <v>21</v>
      </c>
      <c r="U28" s="433">
        <f t="shared" si="21"/>
        <v>22</v>
      </c>
      <c r="V28" s="433">
        <f t="shared" si="21"/>
        <v>23</v>
      </c>
      <c r="W28" s="433">
        <f t="shared" si="21"/>
        <v>24</v>
      </c>
      <c r="X28" s="433">
        <f t="shared" si="21"/>
        <v>25</v>
      </c>
      <c r="Y28" s="439">
        <f t="shared" si="21"/>
        <v>26</v>
      </c>
      <c r="Z28" s="276"/>
      <c r="AA28" s="581">
        <f>AG27+1</f>
        <v>19</v>
      </c>
      <c r="AB28" s="433">
        <f>AA28+1</f>
        <v>20</v>
      </c>
      <c r="AC28" s="433">
        <f t="shared" si="22"/>
        <v>21</v>
      </c>
      <c r="AD28" s="433">
        <f t="shared" si="22"/>
        <v>22</v>
      </c>
      <c r="AE28" s="433">
        <f t="shared" si="22"/>
        <v>23</v>
      </c>
      <c r="AF28" s="433">
        <f t="shared" si="22"/>
        <v>24</v>
      </c>
      <c r="AG28" s="439">
        <f t="shared" si="22"/>
        <v>25</v>
      </c>
      <c r="AH28" s="1087"/>
      <c r="AI28" s="1090"/>
      <c r="AJ28" s="1087"/>
    </row>
    <row r="29" spans="2:36" ht="15.75" thickBot="1" x14ac:dyDescent="0.3">
      <c r="B29" s="1116"/>
      <c r="C29" s="434">
        <f>I28+1</f>
        <v>23</v>
      </c>
      <c r="D29" s="435">
        <f>C29+1</f>
        <v>24</v>
      </c>
      <c r="E29" s="435">
        <f t="shared" si="19"/>
        <v>25</v>
      </c>
      <c r="F29" s="435">
        <f t="shared" si="19"/>
        <v>26</v>
      </c>
      <c r="G29" s="435">
        <f t="shared" si="19"/>
        <v>27</v>
      </c>
      <c r="H29" s="435">
        <f t="shared" si="19"/>
        <v>28</v>
      </c>
      <c r="I29" s="444">
        <f t="shared" si="19"/>
        <v>29</v>
      </c>
      <c r="J29" s="276"/>
      <c r="K29" s="434">
        <f>Q28+1</f>
        <v>29</v>
      </c>
      <c r="L29" s="435">
        <f>K29+1</f>
        <v>30</v>
      </c>
      <c r="M29" s="435"/>
      <c r="N29" s="435"/>
      <c r="O29" s="435"/>
      <c r="P29" s="435"/>
      <c r="Q29" s="444"/>
      <c r="R29" s="276"/>
      <c r="S29" s="434">
        <f>Y28+1</f>
        <v>27</v>
      </c>
      <c r="T29" s="435">
        <f>S29+1</f>
        <v>28</v>
      </c>
      <c r="U29" s="435">
        <f t="shared" si="21"/>
        <v>29</v>
      </c>
      <c r="V29" s="435"/>
      <c r="W29" s="435"/>
      <c r="X29" s="435"/>
      <c r="Y29" s="444"/>
      <c r="Z29" s="276"/>
      <c r="AA29" s="434">
        <f>AG28+1</f>
        <v>26</v>
      </c>
      <c r="AB29" s="435">
        <f>AA29+1</f>
        <v>27</v>
      </c>
      <c r="AC29" s="435">
        <f t="shared" si="22"/>
        <v>28</v>
      </c>
      <c r="AD29" s="435">
        <f t="shared" si="22"/>
        <v>29</v>
      </c>
      <c r="AE29" s="435"/>
      <c r="AF29" s="435"/>
      <c r="AG29" s="444"/>
      <c r="AH29" s="1087"/>
      <c r="AI29" s="1090"/>
      <c r="AJ29" s="1087"/>
    </row>
    <row r="30" spans="2:36" ht="15.75" customHeight="1" thickBot="1" x14ac:dyDescent="0.25">
      <c r="B30" s="1115"/>
      <c r="C30" s="600">
        <v>2</v>
      </c>
      <c r="D30" s="1092" t="str">
        <f>AN75</f>
        <v>بداية الدراسة للفصل الدراسي الثالث</v>
      </c>
      <c r="E30" s="1093"/>
      <c r="F30" s="1093"/>
      <c r="G30" s="1093"/>
      <c r="H30" s="1093"/>
      <c r="I30" s="1094"/>
      <c r="J30" s="337"/>
      <c r="K30" s="1095">
        <v>8</v>
      </c>
      <c r="L30" s="1097" t="str">
        <f>AN77</f>
        <v>إستئناف  الدراسة بعد إجازة عيد الفطر</v>
      </c>
      <c r="M30" s="1098"/>
      <c r="N30" s="1098"/>
      <c r="O30" s="1098"/>
      <c r="P30" s="1098"/>
      <c r="Q30" s="1099"/>
      <c r="R30" s="601"/>
      <c r="S30" s="595">
        <v>6</v>
      </c>
      <c r="T30" s="1103" t="str">
        <f>AB10</f>
        <v xml:space="preserve">إجازة نهاية أسبوع مطولة </v>
      </c>
      <c r="U30" s="1104"/>
      <c r="V30" s="1104"/>
      <c r="W30" s="1104"/>
      <c r="X30" s="1104"/>
      <c r="Y30" s="1105"/>
      <c r="Z30" s="337"/>
      <c r="AA30" s="595">
        <v>3</v>
      </c>
      <c r="AB30" s="1103" t="s">
        <v>235</v>
      </c>
      <c r="AC30" s="1104"/>
      <c r="AD30" s="1104"/>
      <c r="AE30" s="1104"/>
      <c r="AF30" s="1104"/>
      <c r="AG30" s="1105"/>
      <c r="AH30" s="1087"/>
      <c r="AI30" s="1090"/>
      <c r="AJ30" s="1087"/>
    </row>
    <row r="31" spans="2:36" ht="15.75" thickBot="1" x14ac:dyDescent="0.25">
      <c r="B31" s="1117"/>
      <c r="C31" s="602">
        <v>20</v>
      </c>
      <c r="D31" s="1109" t="s">
        <v>270</v>
      </c>
      <c r="E31" s="1110"/>
      <c r="F31" s="1110"/>
      <c r="G31" s="1110"/>
      <c r="H31" s="1110"/>
      <c r="I31" s="1111"/>
      <c r="J31" s="337"/>
      <c r="K31" s="1096"/>
      <c r="L31" s="1100"/>
      <c r="M31" s="1101"/>
      <c r="N31" s="1101"/>
      <c r="O31" s="1101"/>
      <c r="P31" s="1101"/>
      <c r="Q31" s="1102"/>
      <c r="R31" s="601"/>
      <c r="S31" s="586">
        <v>7</v>
      </c>
      <c r="T31" s="1106"/>
      <c r="U31" s="1107"/>
      <c r="V31" s="1107"/>
      <c r="W31" s="1107"/>
      <c r="X31" s="1107"/>
      <c r="Y31" s="1108"/>
      <c r="Z31" s="337"/>
      <c r="AA31" s="585">
        <v>19</v>
      </c>
      <c r="AB31" s="1123" t="str">
        <f>T21</f>
        <v>إستئناف الدراسة</v>
      </c>
      <c r="AC31" s="1124"/>
      <c r="AD31" s="1124"/>
      <c r="AE31" s="1124"/>
      <c r="AF31" s="1124"/>
      <c r="AG31" s="1125"/>
      <c r="AH31" s="1088"/>
      <c r="AI31" s="1091"/>
      <c r="AJ31" s="1088"/>
    </row>
    <row r="32" spans="2:36" ht="9" customHeight="1" x14ac:dyDescent="0.25">
      <c r="B32" s="333"/>
      <c r="C32" s="334"/>
      <c r="D32" s="334"/>
      <c r="E32" s="334"/>
      <c r="F32" s="334"/>
      <c r="G32" s="334"/>
      <c r="H32" s="334"/>
      <c r="I32" s="334"/>
      <c r="J32" s="333"/>
      <c r="K32" s="334"/>
      <c r="L32" s="334"/>
      <c r="M32" s="334"/>
      <c r="N32" s="334"/>
      <c r="O32" s="334"/>
      <c r="P32" s="334"/>
      <c r="Q32" s="334"/>
      <c r="R32" s="333"/>
      <c r="S32" s="334"/>
      <c r="T32" s="334"/>
      <c r="U32" s="334"/>
      <c r="V32" s="334"/>
      <c r="W32" s="334"/>
      <c r="X32" s="334"/>
      <c r="Y32" s="334"/>
      <c r="Z32" s="333"/>
      <c r="AA32" s="334"/>
      <c r="AB32" s="334"/>
      <c r="AC32" s="334"/>
      <c r="AD32" s="334"/>
      <c r="AE32" s="334"/>
      <c r="AF32" s="334"/>
      <c r="AG32" s="334"/>
    </row>
    <row r="33" spans="2:38" x14ac:dyDescent="0.25">
      <c r="B33" s="333"/>
      <c r="C33" s="334"/>
      <c r="D33" s="334"/>
      <c r="E33" s="334"/>
      <c r="F33" s="334"/>
      <c r="G33" s="334"/>
      <c r="H33" s="334"/>
      <c r="I33" s="334"/>
      <c r="J33" s="333"/>
      <c r="K33" s="334"/>
      <c r="L33" s="334"/>
      <c r="M33" s="334"/>
      <c r="N33" s="334"/>
      <c r="O33" s="334"/>
      <c r="P33" s="334"/>
      <c r="Q33" s="334"/>
      <c r="R33" s="333"/>
      <c r="S33" s="334"/>
      <c r="T33" s="334"/>
      <c r="U33" s="334"/>
      <c r="V33" s="334"/>
      <c r="W33" s="334"/>
      <c r="X33" s="334"/>
      <c r="Y33" s="334"/>
      <c r="Z33" s="333"/>
      <c r="AA33" s="334"/>
      <c r="AB33" s="334"/>
      <c r="AC33" s="334"/>
      <c r="AD33" s="334"/>
      <c r="AE33" s="334"/>
      <c r="AF33" s="334"/>
      <c r="AG33" s="334"/>
    </row>
    <row r="41" spans="2:38" x14ac:dyDescent="0.25">
      <c r="AK41" s="277">
        <v>45480</v>
      </c>
      <c r="AL41" s="277">
        <v>45508</v>
      </c>
    </row>
    <row r="42" spans="2:38" x14ac:dyDescent="0.25">
      <c r="AK42" s="277">
        <f t="shared" ref="AK42:AK52" si="23">AL41+1</f>
        <v>45509</v>
      </c>
      <c r="AL42" s="277">
        <f>AK42+29</f>
        <v>45538</v>
      </c>
    </row>
    <row r="43" spans="2:38" x14ac:dyDescent="0.25">
      <c r="AK43" s="277">
        <f t="shared" si="23"/>
        <v>45539</v>
      </c>
      <c r="AL43" s="277">
        <f>AK43+29</f>
        <v>45568</v>
      </c>
    </row>
    <row r="44" spans="2:38" x14ac:dyDescent="0.25">
      <c r="AK44" s="277">
        <f t="shared" si="23"/>
        <v>45569</v>
      </c>
      <c r="AL44" s="277">
        <f>AK44+29</f>
        <v>45598</v>
      </c>
    </row>
    <row r="45" spans="2:38" x14ac:dyDescent="0.25">
      <c r="AK45" s="277">
        <f t="shared" si="23"/>
        <v>45599</v>
      </c>
      <c r="AL45" s="277">
        <f>AK45+28</f>
        <v>45627</v>
      </c>
    </row>
    <row r="46" spans="2:38" x14ac:dyDescent="0.25">
      <c r="AK46" s="277">
        <f t="shared" si="23"/>
        <v>45628</v>
      </c>
      <c r="AL46" s="277">
        <f>AK46+29</f>
        <v>45657</v>
      </c>
    </row>
    <row r="47" spans="2:38" x14ac:dyDescent="0.25">
      <c r="AK47" s="277">
        <f t="shared" si="23"/>
        <v>45658</v>
      </c>
      <c r="AL47" s="277">
        <f>AK47+29</f>
        <v>45687</v>
      </c>
    </row>
    <row r="48" spans="2:38" x14ac:dyDescent="0.25">
      <c r="AK48" s="277">
        <f t="shared" si="23"/>
        <v>45688</v>
      </c>
      <c r="AL48" s="277">
        <f>AK48+28</f>
        <v>45716</v>
      </c>
    </row>
    <row r="49" spans="37:40" x14ac:dyDescent="0.25">
      <c r="AK49" s="277">
        <f t="shared" si="23"/>
        <v>45717</v>
      </c>
      <c r="AL49" s="277">
        <f>AK49+28</f>
        <v>45745</v>
      </c>
    </row>
    <row r="50" spans="37:40" x14ac:dyDescent="0.25">
      <c r="AK50" s="277">
        <f t="shared" si="23"/>
        <v>45746</v>
      </c>
      <c r="AL50" s="277">
        <f>AK50+29</f>
        <v>45775</v>
      </c>
    </row>
    <row r="51" spans="37:40" x14ac:dyDescent="0.25">
      <c r="AK51" s="277">
        <f t="shared" si="23"/>
        <v>45776</v>
      </c>
      <c r="AL51" s="277">
        <f>AK51+28</f>
        <v>45804</v>
      </c>
    </row>
    <row r="52" spans="37:40" x14ac:dyDescent="0.25">
      <c r="AK52" s="277">
        <f t="shared" si="23"/>
        <v>45805</v>
      </c>
      <c r="AL52" s="277">
        <f>AK52+28</f>
        <v>45833</v>
      </c>
    </row>
    <row r="58" spans="37:40" ht="15.75" thickBot="1" x14ac:dyDescent="0.3"/>
    <row r="59" spans="37:40" ht="15.75" thickBot="1" x14ac:dyDescent="0.3">
      <c r="AK59" s="6" t="s">
        <v>2</v>
      </c>
      <c r="AL59" s="7">
        <v>45508</v>
      </c>
      <c r="AM59" s="8">
        <v>45508</v>
      </c>
      <c r="AN59" s="9" t="s">
        <v>3</v>
      </c>
    </row>
    <row r="60" spans="37:40" ht="15.75" thickBot="1" x14ac:dyDescent="0.3">
      <c r="AK60" s="6" t="s">
        <v>2</v>
      </c>
      <c r="AL60" s="7">
        <v>45515</v>
      </c>
      <c r="AM60" s="8">
        <v>45515</v>
      </c>
      <c r="AN60" s="10" t="s">
        <v>4</v>
      </c>
    </row>
    <row r="61" spans="37:40" ht="15.75" thickBot="1" x14ac:dyDescent="0.3">
      <c r="AK61" s="6" t="s">
        <v>5</v>
      </c>
      <c r="AL61" s="7">
        <v>45522</v>
      </c>
      <c r="AM61" s="8">
        <v>45522</v>
      </c>
      <c r="AN61" s="10" t="s">
        <v>6</v>
      </c>
    </row>
    <row r="62" spans="37:40" x14ac:dyDescent="0.25">
      <c r="AK62" s="11" t="s">
        <v>5</v>
      </c>
      <c r="AL62" s="12">
        <v>45557</v>
      </c>
      <c r="AM62" s="13">
        <v>45557</v>
      </c>
      <c r="AN62" s="14" t="s">
        <v>7</v>
      </c>
    </row>
    <row r="63" spans="37:40" ht="15.75" thickBot="1" x14ac:dyDescent="0.3">
      <c r="AK63" s="15" t="s">
        <v>5</v>
      </c>
      <c r="AL63" s="16">
        <v>45558</v>
      </c>
      <c r="AM63" s="17">
        <v>45558</v>
      </c>
      <c r="AN63" s="18" t="s">
        <v>7</v>
      </c>
    </row>
    <row r="64" spans="37:40" ht="15.75" thickBot="1" x14ac:dyDescent="0.3">
      <c r="AK64" s="6" t="s">
        <v>5</v>
      </c>
      <c r="AL64" s="7">
        <v>45582</v>
      </c>
      <c r="AM64" s="8">
        <v>45582</v>
      </c>
      <c r="AN64" s="9" t="s">
        <v>8</v>
      </c>
    </row>
    <row r="65" spans="37:40" x14ac:dyDescent="0.25">
      <c r="AK65" s="11" t="s">
        <v>5</v>
      </c>
      <c r="AL65" s="12">
        <v>45603</v>
      </c>
      <c r="AM65" s="13">
        <v>45603</v>
      </c>
      <c r="AN65" s="14" t="s">
        <v>9</v>
      </c>
    </row>
    <row r="66" spans="37:40" ht="15.75" thickBot="1" x14ac:dyDescent="0.3">
      <c r="AK66" s="15" t="s">
        <v>5</v>
      </c>
      <c r="AL66" s="16">
        <v>45604</v>
      </c>
      <c r="AM66" s="17">
        <v>45604</v>
      </c>
      <c r="AN66" s="18" t="s">
        <v>10</v>
      </c>
    </row>
    <row r="67" spans="37:40" ht="15.75" thickBot="1" x14ac:dyDescent="0.3">
      <c r="AK67" s="19" t="s">
        <v>11</v>
      </c>
      <c r="AL67" s="20">
        <v>45613</v>
      </c>
      <c r="AM67" s="21">
        <v>45613</v>
      </c>
      <c r="AN67" s="22" t="s">
        <v>12</v>
      </c>
    </row>
    <row r="68" spans="37:40" x14ac:dyDescent="0.25">
      <c r="AK68" s="23" t="s">
        <v>11</v>
      </c>
      <c r="AL68" s="24">
        <v>45637</v>
      </c>
      <c r="AM68" s="25">
        <v>45637</v>
      </c>
      <c r="AN68" s="26" t="s">
        <v>13</v>
      </c>
    </row>
    <row r="69" spans="37:40" ht="15.75" thickBot="1" x14ac:dyDescent="0.3">
      <c r="AK69" s="27" t="s">
        <v>11</v>
      </c>
      <c r="AL69" s="28">
        <v>45638</v>
      </c>
      <c r="AM69" s="29">
        <v>45638</v>
      </c>
      <c r="AN69" s="30" t="s">
        <v>13</v>
      </c>
    </row>
    <row r="70" spans="37:40" ht="15.75" thickBot="1" x14ac:dyDescent="0.3">
      <c r="AK70" s="19" t="s">
        <v>11</v>
      </c>
      <c r="AL70" s="20">
        <v>45660</v>
      </c>
      <c r="AM70" s="21">
        <v>45660</v>
      </c>
      <c r="AN70" s="22" t="s">
        <v>14</v>
      </c>
    </row>
    <row r="71" spans="37:40" ht="15.75" thickBot="1" x14ac:dyDescent="0.3">
      <c r="AK71" s="19" t="s">
        <v>11</v>
      </c>
      <c r="AL71" s="20">
        <v>45669</v>
      </c>
      <c r="AM71" s="21">
        <v>45669</v>
      </c>
      <c r="AN71" s="22" t="s">
        <v>15</v>
      </c>
    </row>
    <row r="72" spans="37:40" ht="15.75" thickBot="1" x14ac:dyDescent="0.3">
      <c r="AK72" s="19" t="s">
        <v>11</v>
      </c>
      <c r="AL72" s="20">
        <v>45708</v>
      </c>
      <c r="AM72" s="21">
        <v>45708</v>
      </c>
      <c r="AN72" s="22" t="s">
        <v>16</v>
      </c>
    </row>
    <row r="73" spans="37:40" x14ac:dyDescent="0.25">
      <c r="AK73" s="23" t="s">
        <v>11</v>
      </c>
      <c r="AL73" s="24">
        <v>45711</v>
      </c>
      <c r="AM73" s="25">
        <v>45711</v>
      </c>
      <c r="AN73" s="26" t="s">
        <v>17</v>
      </c>
    </row>
    <row r="74" spans="37:40" ht="15.75" thickBot="1" x14ac:dyDescent="0.3">
      <c r="AK74" s="27" t="s">
        <v>11</v>
      </c>
      <c r="AL74" s="28">
        <v>45712</v>
      </c>
      <c r="AM74" s="29">
        <v>45712</v>
      </c>
      <c r="AN74" s="30" t="s">
        <v>18</v>
      </c>
    </row>
    <row r="75" spans="37:40" ht="15.75" thickBot="1" x14ac:dyDescent="0.3">
      <c r="AK75" s="19" t="s">
        <v>19</v>
      </c>
      <c r="AL75" s="20">
        <v>45718</v>
      </c>
      <c r="AM75" s="21">
        <v>45718</v>
      </c>
      <c r="AN75" s="22" t="s">
        <v>20</v>
      </c>
    </row>
    <row r="76" spans="37:40" ht="15.75" thickBot="1" x14ac:dyDescent="0.3">
      <c r="AK76" s="19" t="s">
        <v>19</v>
      </c>
      <c r="AL76" s="20">
        <v>45736</v>
      </c>
      <c r="AM76" s="21">
        <v>45736</v>
      </c>
      <c r="AN76" s="22" t="s">
        <v>21</v>
      </c>
    </row>
    <row r="77" spans="37:40" ht="15.75" thickBot="1" x14ac:dyDescent="0.3">
      <c r="AK77" s="19" t="s">
        <v>19</v>
      </c>
      <c r="AL77" s="20">
        <v>45753</v>
      </c>
      <c r="AM77" s="21">
        <v>45753</v>
      </c>
      <c r="AN77" s="22" t="s">
        <v>22</v>
      </c>
    </row>
    <row r="78" spans="37:40" x14ac:dyDescent="0.25">
      <c r="AK78" s="23" t="s">
        <v>19</v>
      </c>
      <c r="AL78" s="24">
        <v>45781</v>
      </c>
      <c r="AM78" s="25">
        <v>45781</v>
      </c>
      <c r="AN78" s="26" t="s">
        <v>13</v>
      </c>
    </row>
    <row r="79" spans="37:40" ht="15.75" thickBot="1" x14ac:dyDescent="0.3">
      <c r="AK79" s="27" t="s">
        <v>19</v>
      </c>
      <c r="AL79" s="28">
        <v>45782</v>
      </c>
      <c r="AM79" s="29">
        <v>45782</v>
      </c>
      <c r="AN79" s="30" t="s">
        <v>13</v>
      </c>
    </row>
    <row r="80" spans="37:40" ht="15.75" thickBot="1" x14ac:dyDescent="0.3">
      <c r="AK80" s="19" t="s">
        <v>19</v>
      </c>
      <c r="AL80" s="20">
        <v>45807</v>
      </c>
      <c r="AM80" s="21">
        <v>45807</v>
      </c>
      <c r="AN80" s="22" t="s">
        <v>23</v>
      </c>
    </row>
    <row r="81" spans="37:40" ht="15.75" thickBot="1" x14ac:dyDescent="0.3">
      <c r="AK81" s="19" t="s">
        <v>19</v>
      </c>
      <c r="AL81" s="20">
        <v>45823</v>
      </c>
      <c r="AM81" s="21">
        <v>45823</v>
      </c>
      <c r="AN81" s="22" t="s">
        <v>24</v>
      </c>
    </row>
    <row r="82" spans="37:40" ht="15.75" thickBot="1" x14ac:dyDescent="0.3">
      <c r="AK82" s="19" t="s">
        <v>19</v>
      </c>
      <c r="AL82" s="20">
        <v>45834</v>
      </c>
      <c r="AM82" s="21">
        <v>45834</v>
      </c>
      <c r="AN82" s="22" t="s">
        <v>25</v>
      </c>
    </row>
    <row r="83" spans="37:40" ht="15.75" thickBot="1" x14ac:dyDescent="0.3">
      <c r="AK83" s="19" t="s">
        <v>26</v>
      </c>
      <c r="AL83" s="31">
        <v>45881</v>
      </c>
      <c r="AM83" s="21">
        <v>45881</v>
      </c>
      <c r="AN83" s="22" t="s">
        <v>27</v>
      </c>
    </row>
    <row r="84" spans="37:40" ht="15.75" thickBot="1" x14ac:dyDescent="0.3">
      <c r="AK84" s="19" t="s">
        <v>26</v>
      </c>
      <c r="AL84" s="20">
        <v>45886</v>
      </c>
      <c r="AM84" s="21">
        <v>45886</v>
      </c>
      <c r="AN84" s="22" t="s">
        <v>28</v>
      </c>
    </row>
    <row r="85" spans="37:40" ht="15.75" thickBot="1" x14ac:dyDescent="0.3">
      <c r="AK85" s="19" t="s">
        <v>26</v>
      </c>
      <c r="AL85" s="20">
        <v>45893</v>
      </c>
      <c r="AM85" s="21">
        <v>45893</v>
      </c>
      <c r="AN85" s="22" t="s">
        <v>29</v>
      </c>
    </row>
  </sheetData>
  <sheetProtection algorithmName="SHA-512" hashValue="xXdfuKUoVxoL9njGu6bOtAl4OUOBXBZTs0lIghEsQLx297zgDRxmWETkoSErhDdWNwTEYn35Kx35J9M/5rf6JQ==" saltValue="e4EYYN/WVwRMItErMHystA==" spinCount="100000" sheet="1" objects="1" scenarios="1"/>
  <mergeCells count="42">
    <mergeCell ref="B2:AJ2"/>
    <mergeCell ref="AH3:AJ21"/>
    <mergeCell ref="B4:B11"/>
    <mergeCell ref="C10:C11"/>
    <mergeCell ref="D10:I11"/>
    <mergeCell ref="L10:Q10"/>
    <mergeCell ref="T10:Y11"/>
    <mergeCell ref="AA10:AA11"/>
    <mergeCell ref="AB10:AG11"/>
    <mergeCell ref="L11:Q11"/>
    <mergeCell ref="B13:B21"/>
    <mergeCell ref="C3:I3"/>
    <mergeCell ref="K3:Q3"/>
    <mergeCell ref="S3:Y3"/>
    <mergeCell ref="AA3:AG3"/>
    <mergeCell ref="C13:I13"/>
    <mergeCell ref="K13:Q13"/>
    <mergeCell ref="S13:Y13"/>
    <mergeCell ref="AA13:AG13"/>
    <mergeCell ref="D20:I20"/>
    <mergeCell ref="L20:Q21"/>
    <mergeCell ref="T20:Y20"/>
    <mergeCell ref="AB20:AG20"/>
    <mergeCell ref="D21:I21"/>
    <mergeCell ref="T21:Y21"/>
    <mergeCell ref="AB21:AG21"/>
    <mergeCell ref="B23:B31"/>
    <mergeCell ref="C23:I23"/>
    <mergeCell ref="K23:Q23"/>
    <mergeCell ref="S23:Y23"/>
    <mergeCell ref="AA23:AG23"/>
    <mergeCell ref="AB31:AG31"/>
    <mergeCell ref="AH23:AJ23"/>
    <mergeCell ref="AH24:AH31"/>
    <mergeCell ref="AJ24:AJ31"/>
    <mergeCell ref="AI26:AI31"/>
    <mergeCell ref="D30:I30"/>
    <mergeCell ref="K30:K31"/>
    <mergeCell ref="L30:Q31"/>
    <mergeCell ref="T30:Y31"/>
    <mergeCell ref="AB30:AG30"/>
    <mergeCell ref="D31:I31"/>
  </mergeCells>
  <pageMargins left="0.7" right="0.7" top="0.75" bottom="0.75" header="0.3" footer="0.3"/>
  <pageSetup paperSize="9" scale="94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7"/>
  <sheetViews>
    <sheetView rightToLeft="1" view="pageBreakPreview" zoomScaleNormal="100" zoomScaleSheetLayoutView="100" workbookViewId="0"/>
  </sheetViews>
  <sheetFormatPr defaultRowHeight="15" x14ac:dyDescent="0.25"/>
  <cols>
    <col min="1" max="1" width="2.125" style="333" customWidth="1"/>
    <col min="2" max="2" width="4.25" style="333" customWidth="1"/>
    <col min="3" max="3" width="9.25" style="334" customWidth="1"/>
    <col min="4" max="4" width="9.375" style="334" customWidth="1"/>
    <col min="5" max="9" width="8.625" style="334" customWidth="1"/>
    <col min="10" max="10" width="9.125" style="334" customWidth="1"/>
    <col min="11" max="11" width="3.75" style="333" customWidth="1"/>
    <col min="12" max="16384" width="9" style="333"/>
  </cols>
  <sheetData>
    <row r="1" spans="1:10" x14ac:dyDescent="0.25">
      <c r="A1" s="333">
        <v>3605</v>
      </c>
    </row>
    <row r="2" spans="1:10" ht="15.75" thickBot="1" x14ac:dyDescent="0.3"/>
    <row r="3" spans="1:10" ht="15" customHeight="1" x14ac:dyDescent="0.2">
      <c r="C3" s="939" t="s">
        <v>451</v>
      </c>
      <c r="D3" s="940"/>
      <c r="E3" s="940"/>
      <c r="F3" s="940"/>
      <c r="G3" s="940"/>
      <c r="H3" s="940"/>
      <c r="I3" s="940"/>
      <c r="J3" s="941"/>
    </row>
    <row r="4" spans="1:10" thickBot="1" x14ac:dyDescent="0.25">
      <c r="C4" s="942"/>
      <c r="D4" s="943"/>
      <c r="E4" s="943"/>
      <c r="F4" s="943"/>
      <c r="G4" s="943"/>
      <c r="H4" s="943"/>
      <c r="I4" s="943"/>
      <c r="J4" s="944"/>
    </row>
    <row r="5" spans="1:10" ht="15.75" thickBot="1" x14ac:dyDescent="0.3">
      <c r="C5" s="343" t="s">
        <v>277</v>
      </c>
      <c r="D5" s="335" t="s">
        <v>244</v>
      </c>
      <c r="E5" s="336" t="s">
        <v>245</v>
      </c>
      <c r="F5" s="336" t="s">
        <v>246</v>
      </c>
      <c r="G5" s="336" t="s">
        <v>247</v>
      </c>
      <c r="H5" s="336" t="s">
        <v>248</v>
      </c>
      <c r="I5" s="395" t="s">
        <v>305</v>
      </c>
      <c r="J5" s="396" t="s">
        <v>306</v>
      </c>
    </row>
    <row r="6" spans="1:10" ht="15.75" thickBot="1" x14ac:dyDescent="0.3">
      <c r="C6" s="1171" t="s">
        <v>169</v>
      </c>
      <c r="D6" s="375" t="s">
        <v>356</v>
      </c>
      <c r="E6" s="403" t="s">
        <v>357</v>
      </c>
      <c r="F6" s="359" t="s">
        <v>358</v>
      </c>
      <c r="G6" s="359" t="s">
        <v>359</v>
      </c>
      <c r="H6" s="359" t="s">
        <v>360</v>
      </c>
      <c r="I6" s="397" t="s">
        <v>361</v>
      </c>
      <c r="J6" s="398" t="s">
        <v>362</v>
      </c>
    </row>
    <row r="7" spans="1:10" ht="15.75" thickBot="1" x14ac:dyDescent="0.3">
      <c r="C7" s="1172"/>
      <c r="D7" s="1168" t="str">
        <f>F33</f>
        <v>بداية الدراسة للفصل الدراسي الأول</v>
      </c>
      <c r="E7" s="1169"/>
      <c r="F7" s="1169"/>
      <c r="G7" s="1169"/>
      <c r="H7" s="1169"/>
      <c r="I7" s="1169"/>
      <c r="J7" s="1170"/>
    </row>
    <row r="8" spans="1:10" x14ac:dyDescent="0.25">
      <c r="C8" s="356" t="s">
        <v>170</v>
      </c>
      <c r="D8" s="360" t="s">
        <v>363</v>
      </c>
      <c r="E8" s="354" t="s">
        <v>364</v>
      </c>
      <c r="F8" s="354" t="s">
        <v>365</v>
      </c>
      <c r="G8" s="354" t="s">
        <v>366</v>
      </c>
      <c r="H8" s="354" t="s">
        <v>367</v>
      </c>
      <c r="I8" s="381" t="s">
        <v>368</v>
      </c>
      <c r="J8" s="382" t="s">
        <v>369</v>
      </c>
    </row>
    <row r="9" spans="1:10" x14ac:dyDescent="0.25">
      <c r="C9" s="344" t="s">
        <v>446</v>
      </c>
      <c r="D9" s="345" t="s">
        <v>370</v>
      </c>
      <c r="E9" s="346" t="s">
        <v>371</v>
      </c>
      <c r="F9" s="346" t="s">
        <v>372</v>
      </c>
      <c r="G9" s="346" t="s">
        <v>373</v>
      </c>
      <c r="H9" s="346" t="s">
        <v>374</v>
      </c>
      <c r="I9" s="383" t="s">
        <v>375</v>
      </c>
      <c r="J9" s="384" t="s">
        <v>376</v>
      </c>
    </row>
    <row r="10" spans="1:10" x14ac:dyDescent="0.25">
      <c r="C10" s="344" t="s">
        <v>183</v>
      </c>
      <c r="D10" s="345" t="s">
        <v>377</v>
      </c>
      <c r="E10" s="346" t="s">
        <v>378</v>
      </c>
      <c r="F10" s="346" t="s">
        <v>379</v>
      </c>
      <c r="G10" s="346" t="s">
        <v>380</v>
      </c>
      <c r="H10" s="346" t="s">
        <v>381</v>
      </c>
      <c r="I10" s="383" t="s">
        <v>382</v>
      </c>
      <c r="J10" s="384" t="s">
        <v>383</v>
      </c>
    </row>
    <row r="11" spans="1:10" ht="15.75" thickBot="1" x14ac:dyDescent="0.3">
      <c r="C11" s="344" t="s">
        <v>184</v>
      </c>
      <c r="D11" s="361" t="s">
        <v>384</v>
      </c>
      <c r="E11" s="353" t="s">
        <v>385</v>
      </c>
      <c r="F11" s="346" t="s">
        <v>386</v>
      </c>
      <c r="G11" s="346" t="s">
        <v>387</v>
      </c>
      <c r="H11" s="346" t="s">
        <v>388</v>
      </c>
      <c r="I11" s="383" t="s">
        <v>389</v>
      </c>
      <c r="J11" s="384" t="s">
        <v>390</v>
      </c>
    </row>
    <row r="12" spans="1:10" ht="15.75" thickBot="1" x14ac:dyDescent="0.3">
      <c r="C12" s="1171" t="s">
        <v>185</v>
      </c>
      <c r="D12" s="362" t="s">
        <v>391</v>
      </c>
      <c r="E12" s="363" t="s">
        <v>392</v>
      </c>
      <c r="F12" s="352" t="s">
        <v>393</v>
      </c>
      <c r="G12" s="353" t="s">
        <v>394</v>
      </c>
      <c r="H12" s="353" t="s">
        <v>395</v>
      </c>
      <c r="I12" s="387" t="s">
        <v>396</v>
      </c>
      <c r="J12" s="386" t="s">
        <v>397</v>
      </c>
    </row>
    <row r="13" spans="1:10" ht="15.75" thickBot="1" x14ac:dyDescent="0.3">
      <c r="C13" s="1172"/>
      <c r="D13" s="1168" t="str">
        <f>F34</f>
        <v xml:space="preserve"> إجازة اليوم الوطني</v>
      </c>
      <c r="E13" s="1169"/>
      <c r="F13" s="1169"/>
      <c r="G13" s="1169"/>
      <c r="H13" s="1169"/>
      <c r="I13" s="1169"/>
      <c r="J13" s="1170"/>
    </row>
    <row r="14" spans="1:10" x14ac:dyDescent="0.25">
      <c r="C14" s="356" t="s">
        <v>186</v>
      </c>
      <c r="D14" s="360" t="s">
        <v>398</v>
      </c>
      <c r="E14" s="354" t="s">
        <v>399</v>
      </c>
      <c r="F14" s="354" t="s">
        <v>400</v>
      </c>
      <c r="G14" s="354" t="s">
        <v>401</v>
      </c>
      <c r="H14" s="354" t="s">
        <v>402</v>
      </c>
      <c r="I14" s="381" t="s">
        <v>403</v>
      </c>
      <c r="J14" s="382" t="s">
        <v>404</v>
      </c>
    </row>
    <row r="15" spans="1:10" ht="15.75" thickBot="1" x14ac:dyDescent="0.3">
      <c r="C15" s="344" t="s">
        <v>187</v>
      </c>
      <c r="D15" s="345" t="s">
        <v>405</v>
      </c>
      <c r="E15" s="345" t="s">
        <v>406</v>
      </c>
      <c r="F15" s="345" t="s">
        <v>407</v>
      </c>
      <c r="G15" s="345" t="s">
        <v>408</v>
      </c>
      <c r="H15" s="361" t="s">
        <v>409</v>
      </c>
      <c r="I15" s="399" t="s">
        <v>410</v>
      </c>
      <c r="J15" s="401" t="s">
        <v>411</v>
      </c>
    </row>
    <row r="16" spans="1:10" ht="15.75" thickBot="1" x14ac:dyDescent="0.3">
      <c r="C16" s="1171" t="s">
        <v>188</v>
      </c>
      <c r="D16" s="361" t="s">
        <v>412</v>
      </c>
      <c r="E16" s="361" t="s">
        <v>413</v>
      </c>
      <c r="F16" s="361" t="s">
        <v>414</v>
      </c>
      <c r="G16" s="361" t="s">
        <v>415</v>
      </c>
      <c r="H16" s="375" t="s">
        <v>416</v>
      </c>
      <c r="I16" s="400" t="s">
        <v>417</v>
      </c>
      <c r="J16" s="402" t="s">
        <v>418</v>
      </c>
    </row>
    <row r="17" spans="3:12" ht="15.75" thickBot="1" x14ac:dyDescent="0.3">
      <c r="C17" s="1172"/>
      <c r="D17" s="1168" t="str">
        <f>F36</f>
        <v xml:space="preserve">إجازة نهاية أسبوع مطولة </v>
      </c>
      <c r="E17" s="1169"/>
      <c r="F17" s="1169"/>
      <c r="G17" s="1169"/>
      <c r="H17" s="1169"/>
      <c r="I17" s="1169"/>
      <c r="J17" s="1170"/>
    </row>
    <row r="18" spans="3:12" x14ac:dyDescent="0.25">
      <c r="C18" s="356" t="s">
        <v>189</v>
      </c>
      <c r="D18" s="360" t="s">
        <v>418</v>
      </c>
      <c r="E18" s="354" t="s">
        <v>419</v>
      </c>
      <c r="F18" s="354" t="s">
        <v>420</v>
      </c>
      <c r="G18" s="354" t="s">
        <v>421</v>
      </c>
      <c r="H18" s="354" t="s">
        <v>422</v>
      </c>
      <c r="I18" s="381" t="s">
        <v>423</v>
      </c>
      <c r="J18" s="382" t="s">
        <v>424</v>
      </c>
    </row>
    <row r="19" spans="3:12" ht="15.75" thickBot="1" x14ac:dyDescent="0.3">
      <c r="C19" s="348" t="s">
        <v>190</v>
      </c>
      <c r="D19" s="345" t="s">
        <v>425</v>
      </c>
      <c r="E19" s="346" t="s">
        <v>426</v>
      </c>
      <c r="F19" s="346" t="s">
        <v>427</v>
      </c>
      <c r="G19" s="346" t="s">
        <v>428</v>
      </c>
      <c r="H19" s="353" t="s">
        <v>429</v>
      </c>
      <c r="I19" s="387" t="s">
        <v>430</v>
      </c>
      <c r="J19" s="384" t="s">
        <v>431</v>
      </c>
    </row>
    <row r="20" spans="3:12" ht="15.75" thickBot="1" x14ac:dyDescent="0.3">
      <c r="C20" s="1171" t="s">
        <v>196</v>
      </c>
      <c r="D20" s="361" t="s">
        <v>432</v>
      </c>
      <c r="E20" s="353" t="s">
        <v>433</v>
      </c>
      <c r="F20" s="353" t="s">
        <v>434</v>
      </c>
      <c r="G20" s="374" t="s">
        <v>435</v>
      </c>
      <c r="H20" s="362" t="s">
        <v>436</v>
      </c>
      <c r="I20" s="363" t="s">
        <v>437</v>
      </c>
      <c r="J20" s="388" t="s">
        <v>438</v>
      </c>
    </row>
    <row r="21" spans="3:12" ht="15.75" thickBot="1" x14ac:dyDescent="0.3">
      <c r="C21" s="1172"/>
      <c r="D21" s="1168" t="str">
        <f>F37&amp;"   /  "&amp;F38</f>
        <v xml:space="preserve"> نهاية الفصل الأول   /  إجازة الخريف</v>
      </c>
      <c r="E21" s="1169"/>
      <c r="F21" s="1169"/>
      <c r="G21" s="1169"/>
      <c r="H21" s="1169"/>
      <c r="I21" s="1169"/>
      <c r="J21" s="1170"/>
    </row>
    <row r="22" spans="3:12" ht="15.75" hidden="1" thickBot="1" x14ac:dyDescent="0.3">
      <c r="C22" s="365" t="s">
        <v>228</v>
      </c>
      <c r="D22" s="366" t="s">
        <v>439</v>
      </c>
      <c r="E22" s="367" t="s">
        <v>440</v>
      </c>
      <c r="F22" s="367" t="s">
        <v>441</v>
      </c>
      <c r="G22" s="367" t="s">
        <v>442</v>
      </c>
      <c r="H22" s="367" t="s">
        <v>443</v>
      </c>
      <c r="I22" s="367" t="s">
        <v>444</v>
      </c>
      <c r="J22" s="368" t="s">
        <v>445</v>
      </c>
    </row>
    <row r="23" spans="3:12" ht="15.75" thickBot="1" x14ac:dyDescent="0.25">
      <c r="C23" s="1183" t="s">
        <v>250</v>
      </c>
      <c r="D23" s="1184"/>
      <c r="E23" s="1184"/>
      <c r="F23" s="1184"/>
      <c r="G23" s="1184"/>
      <c r="H23" s="1184"/>
      <c r="I23" s="1184"/>
      <c r="J23" s="1185"/>
    </row>
    <row r="24" spans="3:12" ht="15" customHeight="1" x14ac:dyDescent="0.2">
      <c r="C24" s="908"/>
      <c r="D24" s="910"/>
      <c r="E24" s="910"/>
      <c r="F24" s="910"/>
      <c r="G24" s="910"/>
      <c r="H24" s="910"/>
      <c r="I24" s="910"/>
      <c r="J24" s="909"/>
      <c r="K24" s="337"/>
      <c r="L24" s="337"/>
    </row>
    <row r="25" spans="3:12" x14ac:dyDescent="0.25">
      <c r="C25" s="914"/>
      <c r="D25" s="1186"/>
      <c r="E25" s="1186"/>
      <c r="F25" s="1186"/>
      <c r="G25" s="1186"/>
      <c r="H25" s="1186"/>
      <c r="I25" s="1186"/>
      <c r="J25" s="1187"/>
      <c r="K25" s="338"/>
      <c r="L25" s="337"/>
    </row>
    <row r="26" spans="3:12" x14ac:dyDescent="0.25">
      <c r="C26" s="914"/>
      <c r="D26" s="1186"/>
      <c r="E26" s="1186"/>
      <c r="F26" s="1186"/>
      <c r="G26" s="1186"/>
      <c r="H26" s="1186"/>
      <c r="I26" s="1186"/>
      <c r="J26" s="1187"/>
      <c r="K26" s="338"/>
      <c r="L26" s="337"/>
    </row>
    <row r="27" spans="3:12" x14ac:dyDescent="0.25">
      <c r="C27" s="914"/>
      <c r="D27" s="1186"/>
      <c r="E27" s="1186"/>
      <c r="F27" s="1186"/>
      <c r="G27" s="1186"/>
      <c r="H27" s="1186"/>
      <c r="I27" s="1186"/>
      <c r="J27" s="1187"/>
      <c r="K27" s="338"/>
      <c r="L27" s="337"/>
    </row>
    <row r="28" spans="3:12" x14ac:dyDescent="0.25">
      <c r="C28" s="914"/>
      <c r="D28" s="1186"/>
      <c r="E28" s="1186"/>
      <c r="F28" s="1186"/>
      <c r="G28" s="1186"/>
      <c r="H28" s="1186"/>
      <c r="I28" s="1186"/>
      <c r="J28" s="1187"/>
      <c r="K28" s="338"/>
      <c r="L28" s="337"/>
    </row>
    <row r="29" spans="3:12" x14ac:dyDescent="0.25">
      <c r="C29" s="914"/>
      <c r="D29" s="1186"/>
      <c r="E29" s="1186"/>
      <c r="F29" s="1186"/>
      <c r="G29" s="1186"/>
      <c r="H29" s="1186"/>
      <c r="I29" s="1186"/>
      <c r="J29" s="1187"/>
      <c r="K29" s="338"/>
      <c r="L29" s="337"/>
    </row>
    <row r="30" spans="3:12" x14ac:dyDescent="0.25">
      <c r="C30" s="914"/>
      <c r="D30" s="1186"/>
      <c r="E30" s="1186"/>
      <c r="F30" s="1186"/>
      <c r="G30" s="1186"/>
      <c r="H30" s="1186"/>
      <c r="I30" s="1186"/>
      <c r="J30" s="1187"/>
      <c r="K30" s="338"/>
      <c r="L30" s="337"/>
    </row>
    <row r="31" spans="3:12" ht="15" customHeight="1" x14ac:dyDescent="0.2">
      <c r="C31" s="914"/>
      <c r="D31" s="1186"/>
      <c r="E31" s="1186"/>
      <c r="F31" s="1186"/>
      <c r="G31" s="1186"/>
      <c r="H31" s="1186"/>
      <c r="I31" s="1186"/>
      <c r="J31" s="1187"/>
      <c r="K31" s="337"/>
      <c r="L31" s="337"/>
    </row>
    <row r="32" spans="3:12" ht="15.75" customHeight="1" thickBot="1" x14ac:dyDescent="0.25">
      <c r="C32" s="886"/>
      <c r="D32" s="884"/>
      <c r="E32" s="884"/>
      <c r="F32" s="884"/>
      <c r="G32" s="884"/>
      <c r="H32" s="884"/>
      <c r="I32" s="884"/>
      <c r="J32" s="885"/>
    </row>
    <row r="33" spans="3:10" x14ac:dyDescent="0.25">
      <c r="C33" s="1177">
        <v>45522</v>
      </c>
      <c r="D33" s="1178"/>
      <c r="E33" s="1178"/>
      <c r="F33" s="1166" t="s">
        <v>6</v>
      </c>
      <c r="G33" s="1192"/>
      <c r="H33" s="1192"/>
      <c r="I33" s="1118"/>
      <c r="J33" s="1119"/>
    </row>
    <row r="34" spans="3:10" x14ac:dyDescent="0.25">
      <c r="C34" s="1175">
        <v>45557</v>
      </c>
      <c r="D34" s="1176"/>
      <c r="E34" s="1176"/>
      <c r="F34" s="1167" t="s">
        <v>7</v>
      </c>
      <c r="G34" s="1191"/>
      <c r="H34" s="1191"/>
      <c r="I34" s="1188"/>
      <c r="J34" s="1152"/>
    </row>
    <row r="35" spans="3:10" x14ac:dyDescent="0.25">
      <c r="C35" s="1175">
        <v>45558</v>
      </c>
      <c r="D35" s="1176"/>
      <c r="E35" s="1176"/>
      <c r="F35" s="1167" t="s">
        <v>7</v>
      </c>
      <c r="G35" s="1191"/>
      <c r="H35" s="1191"/>
      <c r="I35" s="1188"/>
      <c r="J35" s="1152"/>
    </row>
    <row r="36" spans="3:10" x14ac:dyDescent="0.25">
      <c r="C36" s="1175">
        <v>45582</v>
      </c>
      <c r="D36" s="1176"/>
      <c r="E36" s="1176"/>
      <c r="F36" s="1167" t="s">
        <v>8</v>
      </c>
      <c r="G36" s="1191"/>
      <c r="H36" s="1191"/>
      <c r="I36" s="1188"/>
      <c r="J36" s="1152"/>
    </row>
    <row r="37" spans="3:10" x14ac:dyDescent="0.25">
      <c r="C37" s="1175">
        <v>45603</v>
      </c>
      <c r="D37" s="1176"/>
      <c r="E37" s="1176"/>
      <c r="F37" s="1167" t="s">
        <v>9</v>
      </c>
      <c r="G37" s="1191"/>
      <c r="H37" s="1191"/>
      <c r="I37" s="1188"/>
      <c r="J37" s="1152"/>
    </row>
    <row r="38" spans="3:10" ht="15.75" thickBot="1" x14ac:dyDescent="0.3">
      <c r="C38" s="1173">
        <v>45604</v>
      </c>
      <c r="D38" s="1174"/>
      <c r="E38" s="1174"/>
      <c r="F38" s="1189" t="s">
        <v>10</v>
      </c>
      <c r="G38" s="1190"/>
      <c r="H38" s="1190"/>
      <c r="I38" s="1188"/>
      <c r="J38" s="1152"/>
    </row>
    <row r="39" spans="3:10" x14ac:dyDescent="0.25">
      <c r="C39" s="1158" t="s">
        <v>447</v>
      </c>
      <c r="D39" s="1159"/>
      <c r="E39" s="1159"/>
      <c r="F39" s="339">
        <v>11</v>
      </c>
      <c r="G39" s="1159" t="s">
        <v>448</v>
      </c>
      <c r="H39" s="1166"/>
      <c r="I39" s="1188"/>
      <c r="J39" s="1152"/>
    </row>
    <row r="40" spans="3:10" ht="15.75" thickBot="1" x14ac:dyDescent="0.3">
      <c r="C40" s="1160" t="s">
        <v>449</v>
      </c>
      <c r="D40" s="1161"/>
      <c r="E40" s="1161"/>
      <c r="F40" s="340">
        <v>57</v>
      </c>
      <c r="G40" s="1161" t="s">
        <v>239</v>
      </c>
      <c r="H40" s="1167"/>
      <c r="I40" s="1153"/>
      <c r="J40" s="1154"/>
    </row>
    <row r="41" spans="3:10" ht="15.75" thickBot="1" x14ac:dyDescent="0.3">
      <c r="C41" s="1162" t="s">
        <v>450</v>
      </c>
      <c r="D41" s="1163"/>
      <c r="E41" s="1163"/>
      <c r="F41" s="341">
        <v>2</v>
      </c>
      <c r="G41" s="1163" t="s">
        <v>255</v>
      </c>
      <c r="H41" s="1163"/>
      <c r="I41" s="1164" t="s">
        <v>452</v>
      </c>
      <c r="J41" s="1165"/>
    </row>
    <row r="53" spans="3:10" ht="15.75" thickBot="1" x14ac:dyDescent="0.3"/>
    <row r="54" spans="3:10" ht="15" customHeight="1" x14ac:dyDescent="0.2">
      <c r="C54" s="939" t="s">
        <v>453</v>
      </c>
      <c r="D54" s="940"/>
      <c r="E54" s="940"/>
      <c r="F54" s="940"/>
      <c r="G54" s="940"/>
      <c r="H54" s="940"/>
      <c r="I54" s="940"/>
      <c r="J54" s="941"/>
    </row>
    <row r="55" spans="3:10" thickBot="1" x14ac:dyDescent="0.25">
      <c r="C55" s="942"/>
      <c r="D55" s="943"/>
      <c r="E55" s="943"/>
      <c r="F55" s="943"/>
      <c r="G55" s="943"/>
      <c r="H55" s="943"/>
      <c r="I55" s="943"/>
      <c r="J55" s="944"/>
    </row>
    <row r="56" spans="3:10" ht="15.75" thickBot="1" x14ac:dyDescent="0.3">
      <c r="C56" s="343" t="s">
        <v>277</v>
      </c>
      <c r="D56" s="343" t="s">
        <v>244</v>
      </c>
      <c r="E56" s="343" t="s">
        <v>245</v>
      </c>
      <c r="F56" s="343" t="s">
        <v>246</v>
      </c>
      <c r="G56" s="343" t="s">
        <v>247</v>
      </c>
      <c r="H56" s="343" t="s">
        <v>248</v>
      </c>
      <c r="I56" s="378" t="s">
        <v>305</v>
      </c>
      <c r="J56" s="378" t="s">
        <v>306</v>
      </c>
    </row>
    <row r="57" spans="3:10" ht="15.75" thickBot="1" x14ac:dyDescent="0.3">
      <c r="C57" s="1171" t="s">
        <v>169</v>
      </c>
      <c r="D57" s="357" t="s">
        <v>454</v>
      </c>
      <c r="E57" s="358" t="s">
        <v>455</v>
      </c>
      <c r="F57" s="358" t="s">
        <v>456</v>
      </c>
      <c r="G57" s="358" t="s">
        <v>457</v>
      </c>
      <c r="H57" s="358" t="s">
        <v>458</v>
      </c>
      <c r="I57" s="379" t="s">
        <v>459</v>
      </c>
      <c r="J57" s="380" t="s">
        <v>460</v>
      </c>
    </row>
    <row r="58" spans="3:10" ht="15.75" thickBot="1" x14ac:dyDescent="0.3">
      <c r="C58" s="1172"/>
      <c r="D58" s="1168" t="str">
        <f>F85</f>
        <v>بداية الدراسة للفصل الدراسي الثاني</v>
      </c>
      <c r="E58" s="1169"/>
      <c r="F58" s="1169"/>
      <c r="G58" s="1169"/>
      <c r="H58" s="1169"/>
      <c r="I58" s="1169"/>
      <c r="J58" s="1170"/>
    </row>
    <row r="59" spans="3:10" x14ac:dyDescent="0.25">
      <c r="C59" s="356" t="s">
        <v>170</v>
      </c>
      <c r="D59" s="354" t="s">
        <v>461</v>
      </c>
      <c r="E59" s="354" t="s">
        <v>462</v>
      </c>
      <c r="F59" s="354" t="s">
        <v>463</v>
      </c>
      <c r="G59" s="354" t="s">
        <v>464</v>
      </c>
      <c r="H59" s="354" t="s">
        <v>465</v>
      </c>
      <c r="I59" s="381" t="s">
        <v>466</v>
      </c>
      <c r="J59" s="382" t="s">
        <v>467</v>
      </c>
    </row>
    <row r="60" spans="3:10" ht="15.75" thickBot="1" x14ac:dyDescent="0.3">
      <c r="C60" s="344" t="s">
        <v>446</v>
      </c>
      <c r="D60" s="346" t="s">
        <v>468</v>
      </c>
      <c r="E60" s="346" t="s">
        <v>469</v>
      </c>
      <c r="F60" s="346" t="s">
        <v>470</v>
      </c>
      <c r="G60" s="353" t="s">
        <v>471</v>
      </c>
      <c r="H60" s="353" t="s">
        <v>472</v>
      </c>
      <c r="I60" s="383" t="s">
        <v>473</v>
      </c>
      <c r="J60" s="384" t="s">
        <v>474</v>
      </c>
    </row>
    <row r="61" spans="3:10" ht="15.75" thickBot="1" x14ac:dyDescent="0.3">
      <c r="C61" s="1171" t="s">
        <v>183</v>
      </c>
      <c r="D61" s="353" t="s">
        <v>475</v>
      </c>
      <c r="E61" s="353" t="s">
        <v>476</v>
      </c>
      <c r="F61" s="374" t="s">
        <v>477</v>
      </c>
      <c r="G61" s="357" t="s">
        <v>478</v>
      </c>
      <c r="H61" s="364" t="s">
        <v>479</v>
      </c>
      <c r="I61" s="385" t="s">
        <v>480</v>
      </c>
      <c r="J61" s="386" t="s">
        <v>481</v>
      </c>
    </row>
    <row r="62" spans="3:10" ht="15.75" thickBot="1" x14ac:dyDescent="0.3">
      <c r="C62" s="1182"/>
      <c r="D62" s="1168" t="str">
        <f>F86</f>
        <v xml:space="preserve">إجازة مطولة </v>
      </c>
      <c r="E62" s="1169"/>
      <c r="F62" s="1169"/>
      <c r="G62" s="1169"/>
      <c r="H62" s="1169"/>
      <c r="I62" s="1169"/>
      <c r="J62" s="1170"/>
    </row>
    <row r="63" spans="3:10" x14ac:dyDescent="0.25">
      <c r="C63" s="377" t="s">
        <v>184</v>
      </c>
      <c r="D63" s="376" t="s">
        <v>482</v>
      </c>
      <c r="E63" s="354" t="s">
        <v>483</v>
      </c>
      <c r="F63" s="354" t="s">
        <v>484</v>
      </c>
      <c r="G63" s="354" t="s">
        <v>485</v>
      </c>
      <c r="H63" s="354" t="s">
        <v>486</v>
      </c>
      <c r="I63" s="381" t="s">
        <v>487</v>
      </c>
      <c r="J63" s="382" t="s">
        <v>488</v>
      </c>
    </row>
    <row r="64" spans="3:10" ht="15.75" thickBot="1" x14ac:dyDescent="0.3">
      <c r="C64" s="344" t="s">
        <v>185</v>
      </c>
      <c r="D64" s="351" t="s">
        <v>489</v>
      </c>
      <c r="E64" s="346" t="s">
        <v>490</v>
      </c>
      <c r="F64" s="346" t="s">
        <v>491</v>
      </c>
      <c r="G64" s="346" t="s">
        <v>492</v>
      </c>
      <c r="H64" s="346" t="s">
        <v>493</v>
      </c>
      <c r="I64" s="387" t="s">
        <v>494</v>
      </c>
      <c r="J64" s="384" t="s">
        <v>495</v>
      </c>
    </row>
    <row r="65" spans="3:12" ht="15.75" thickBot="1" x14ac:dyDescent="0.3">
      <c r="C65" s="349" t="s">
        <v>186</v>
      </c>
      <c r="D65" s="352" t="s">
        <v>496</v>
      </c>
      <c r="E65" s="353" t="s">
        <v>497</v>
      </c>
      <c r="F65" s="353" t="s">
        <v>498</v>
      </c>
      <c r="G65" s="353" t="s">
        <v>499</v>
      </c>
      <c r="H65" s="374" t="s">
        <v>500</v>
      </c>
      <c r="I65" s="375" t="s">
        <v>501</v>
      </c>
      <c r="J65" s="388" t="s">
        <v>502</v>
      </c>
    </row>
    <row r="66" spans="3:12" ht="15.75" thickBot="1" x14ac:dyDescent="0.3">
      <c r="C66" s="1193" t="str">
        <f>F88</f>
        <v xml:space="preserve">إجازة منتصف العام الدراسي </v>
      </c>
      <c r="D66" s="1169"/>
      <c r="E66" s="1169"/>
      <c r="F66" s="1169"/>
      <c r="G66" s="1169"/>
      <c r="H66" s="1169"/>
      <c r="I66" s="1169"/>
      <c r="J66" s="1170"/>
    </row>
    <row r="67" spans="3:12" ht="15.75" thickBot="1" x14ac:dyDescent="0.3">
      <c r="C67" s="1182" t="s">
        <v>187</v>
      </c>
      <c r="D67" s="375" t="s">
        <v>503</v>
      </c>
      <c r="E67" s="371" t="s">
        <v>504</v>
      </c>
      <c r="F67" s="355" t="s">
        <v>505</v>
      </c>
      <c r="G67" s="355" t="s">
        <v>506</v>
      </c>
      <c r="H67" s="355" t="s">
        <v>507</v>
      </c>
      <c r="I67" s="389" t="s">
        <v>508</v>
      </c>
      <c r="J67" s="390" t="s">
        <v>509</v>
      </c>
    </row>
    <row r="68" spans="3:12" ht="15.75" thickBot="1" x14ac:dyDescent="0.3">
      <c r="C68" s="1172"/>
      <c r="D68" s="1168" t="str">
        <f>F89</f>
        <v xml:space="preserve">استئناف الدراسة </v>
      </c>
      <c r="E68" s="1169"/>
      <c r="F68" s="1169"/>
      <c r="G68" s="1169"/>
      <c r="H68" s="1169"/>
      <c r="I68" s="1169"/>
      <c r="J68" s="1170"/>
    </row>
    <row r="69" spans="3:12" x14ac:dyDescent="0.25">
      <c r="C69" s="347" t="s">
        <v>188</v>
      </c>
      <c r="D69" s="354" t="s">
        <v>510</v>
      </c>
      <c r="E69" s="354" t="s">
        <v>511</v>
      </c>
      <c r="F69" s="354" t="s">
        <v>512</v>
      </c>
      <c r="G69" s="354" t="s">
        <v>513</v>
      </c>
      <c r="H69" s="354" t="s">
        <v>514</v>
      </c>
      <c r="I69" s="381" t="s">
        <v>515</v>
      </c>
      <c r="J69" s="382" t="s">
        <v>516</v>
      </c>
    </row>
    <row r="70" spans="3:12" x14ac:dyDescent="0.25">
      <c r="C70" s="344" t="s">
        <v>189</v>
      </c>
      <c r="D70" s="346" t="s">
        <v>517</v>
      </c>
      <c r="E70" s="346" t="s">
        <v>518</v>
      </c>
      <c r="F70" s="346" t="s">
        <v>519</v>
      </c>
      <c r="G70" s="346" t="s">
        <v>520</v>
      </c>
      <c r="H70" s="346" t="s">
        <v>521</v>
      </c>
      <c r="I70" s="383" t="s">
        <v>522</v>
      </c>
      <c r="J70" s="384" t="s">
        <v>523</v>
      </c>
    </row>
    <row r="71" spans="3:12" x14ac:dyDescent="0.25">
      <c r="C71" s="344" t="s">
        <v>190</v>
      </c>
      <c r="D71" s="346" t="s">
        <v>524</v>
      </c>
      <c r="E71" s="346" t="s">
        <v>525</v>
      </c>
      <c r="F71" s="346" t="s">
        <v>526</v>
      </c>
      <c r="G71" s="346" t="s">
        <v>527</v>
      </c>
      <c r="H71" s="346" t="s">
        <v>528</v>
      </c>
      <c r="I71" s="383" t="s">
        <v>529</v>
      </c>
      <c r="J71" s="384" t="s">
        <v>530</v>
      </c>
    </row>
    <row r="72" spans="3:12" ht="15.75" thickBot="1" x14ac:dyDescent="0.3">
      <c r="C72" s="348" t="s">
        <v>196</v>
      </c>
      <c r="D72" s="346" t="s">
        <v>531</v>
      </c>
      <c r="E72" s="346" t="s">
        <v>532</v>
      </c>
      <c r="F72" s="346" t="s">
        <v>533</v>
      </c>
      <c r="G72" s="346" t="s">
        <v>534</v>
      </c>
      <c r="H72" s="353" t="s">
        <v>535</v>
      </c>
      <c r="I72" s="383" t="s">
        <v>536</v>
      </c>
      <c r="J72" s="384" t="s">
        <v>537</v>
      </c>
    </row>
    <row r="73" spans="3:12" ht="15.75" thickBot="1" x14ac:dyDescent="0.3">
      <c r="C73" s="1171" t="s">
        <v>228</v>
      </c>
      <c r="D73" s="352" t="s">
        <v>538</v>
      </c>
      <c r="E73" s="353" t="s">
        <v>539</v>
      </c>
      <c r="F73" s="353" t="s">
        <v>540</v>
      </c>
      <c r="G73" s="374" t="s">
        <v>541</v>
      </c>
      <c r="H73" s="375" t="s">
        <v>542</v>
      </c>
      <c r="I73" s="385" t="s">
        <v>543</v>
      </c>
      <c r="J73" s="386" t="s">
        <v>544</v>
      </c>
    </row>
    <row r="74" spans="3:12" ht="15.75" thickBot="1" x14ac:dyDescent="0.3">
      <c r="C74" s="1172"/>
      <c r="D74" s="1168" t="str">
        <f>F90&amp;"/"&amp;F91&amp;"/"&amp;F92</f>
        <v xml:space="preserve">نهاية الفصل الدراسي الثاني/إجازة يوم التأسيس /إجازة الشتاء </v>
      </c>
      <c r="E74" s="1169"/>
      <c r="F74" s="1169"/>
      <c r="G74" s="1169"/>
      <c r="H74" s="1169"/>
      <c r="I74" s="1169"/>
      <c r="J74" s="1170"/>
    </row>
    <row r="75" spans="3:12" ht="15.75" thickBot="1" x14ac:dyDescent="0.25">
      <c r="C75" s="1183" t="s">
        <v>250</v>
      </c>
      <c r="D75" s="1184"/>
      <c r="E75" s="1184"/>
      <c r="F75" s="1184"/>
      <c r="G75" s="1184"/>
      <c r="H75" s="1184"/>
      <c r="I75" s="1184"/>
      <c r="J75" s="1185"/>
    </row>
    <row r="76" spans="3:12" ht="15" customHeight="1" x14ac:dyDescent="0.2">
      <c r="C76" s="908"/>
      <c r="D76" s="910"/>
      <c r="E76" s="910"/>
      <c r="F76" s="910"/>
      <c r="G76" s="910"/>
      <c r="H76" s="910"/>
      <c r="I76" s="910"/>
      <c r="J76" s="909"/>
      <c r="K76" s="337"/>
      <c r="L76" s="337"/>
    </row>
    <row r="77" spans="3:12" x14ac:dyDescent="0.25">
      <c r="C77" s="914"/>
      <c r="D77" s="1186"/>
      <c r="E77" s="1186"/>
      <c r="F77" s="1186"/>
      <c r="G77" s="1186"/>
      <c r="H77" s="1186"/>
      <c r="I77" s="1186"/>
      <c r="J77" s="1187"/>
      <c r="K77" s="338"/>
      <c r="L77" s="337"/>
    </row>
    <row r="78" spans="3:12" x14ac:dyDescent="0.25">
      <c r="C78" s="914"/>
      <c r="D78" s="1186"/>
      <c r="E78" s="1186"/>
      <c r="F78" s="1186"/>
      <c r="G78" s="1186"/>
      <c r="H78" s="1186"/>
      <c r="I78" s="1186"/>
      <c r="J78" s="1187"/>
      <c r="K78" s="338"/>
      <c r="L78" s="337"/>
    </row>
    <row r="79" spans="3:12" x14ac:dyDescent="0.25">
      <c r="C79" s="914"/>
      <c r="D79" s="1186"/>
      <c r="E79" s="1186"/>
      <c r="F79" s="1186"/>
      <c r="G79" s="1186"/>
      <c r="H79" s="1186"/>
      <c r="I79" s="1186"/>
      <c r="J79" s="1187"/>
      <c r="K79" s="338"/>
      <c r="L79" s="337"/>
    </row>
    <row r="80" spans="3:12" x14ac:dyDescent="0.25">
      <c r="C80" s="914"/>
      <c r="D80" s="1186"/>
      <c r="E80" s="1186"/>
      <c r="F80" s="1186"/>
      <c r="G80" s="1186"/>
      <c r="H80" s="1186"/>
      <c r="I80" s="1186"/>
      <c r="J80" s="1187"/>
      <c r="K80" s="338"/>
      <c r="L80" s="337"/>
    </row>
    <row r="81" spans="3:12" x14ac:dyDescent="0.25">
      <c r="C81" s="914"/>
      <c r="D81" s="1186"/>
      <c r="E81" s="1186"/>
      <c r="F81" s="1186"/>
      <c r="G81" s="1186"/>
      <c r="H81" s="1186"/>
      <c r="I81" s="1186"/>
      <c r="J81" s="1187"/>
      <c r="K81" s="338"/>
      <c r="L81" s="337"/>
    </row>
    <row r="82" spans="3:12" x14ac:dyDescent="0.25">
      <c r="C82" s="914"/>
      <c r="D82" s="1186"/>
      <c r="E82" s="1186"/>
      <c r="F82" s="1186"/>
      <c r="G82" s="1186"/>
      <c r="H82" s="1186"/>
      <c r="I82" s="1186"/>
      <c r="J82" s="1187"/>
      <c r="K82" s="338"/>
      <c r="L82" s="337"/>
    </row>
    <row r="83" spans="3:12" ht="15" customHeight="1" x14ac:dyDescent="0.2">
      <c r="C83" s="914"/>
      <c r="D83" s="1186"/>
      <c r="E83" s="1186"/>
      <c r="F83" s="1186"/>
      <c r="G83" s="1186"/>
      <c r="H83" s="1186"/>
      <c r="I83" s="1186"/>
      <c r="J83" s="1187"/>
      <c r="K83" s="337"/>
      <c r="L83" s="337"/>
    </row>
    <row r="84" spans="3:12" ht="15.75" customHeight="1" thickBot="1" x14ac:dyDescent="0.25">
      <c r="C84" s="914"/>
      <c r="D84" s="1186"/>
      <c r="E84" s="1186"/>
      <c r="F84" s="1186"/>
      <c r="G84" s="1186"/>
      <c r="H84" s="1186"/>
      <c r="I84" s="884"/>
      <c r="J84" s="885"/>
    </row>
    <row r="85" spans="3:12" x14ac:dyDescent="0.25">
      <c r="C85" s="1177">
        <v>45613</v>
      </c>
      <c r="D85" s="1178"/>
      <c r="E85" s="1210"/>
      <c r="F85" s="1211" t="s">
        <v>12</v>
      </c>
      <c r="G85" s="1159"/>
      <c r="H85" s="1195"/>
      <c r="I85" s="957"/>
      <c r="J85" s="1119"/>
    </row>
    <row r="86" spans="3:12" x14ac:dyDescent="0.25">
      <c r="C86" s="1175">
        <v>45637</v>
      </c>
      <c r="D86" s="1176"/>
      <c r="E86" s="1181"/>
      <c r="F86" s="1179" t="s">
        <v>13</v>
      </c>
      <c r="G86" s="1161"/>
      <c r="H86" s="1180"/>
      <c r="I86" s="958"/>
      <c r="J86" s="1152"/>
    </row>
    <row r="87" spans="3:12" x14ac:dyDescent="0.25">
      <c r="C87" s="1175">
        <v>45638</v>
      </c>
      <c r="D87" s="1176"/>
      <c r="E87" s="1181"/>
      <c r="F87" s="1179" t="s">
        <v>13</v>
      </c>
      <c r="G87" s="1161"/>
      <c r="H87" s="1180"/>
      <c r="I87" s="958"/>
      <c r="J87" s="1152"/>
    </row>
    <row r="88" spans="3:12" x14ac:dyDescent="0.25">
      <c r="C88" s="1175">
        <v>45660</v>
      </c>
      <c r="D88" s="1176"/>
      <c r="E88" s="1181"/>
      <c r="F88" s="1179" t="s">
        <v>14</v>
      </c>
      <c r="G88" s="1161"/>
      <c r="H88" s="1180"/>
      <c r="I88" s="958"/>
      <c r="J88" s="1152"/>
    </row>
    <row r="89" spans="3:12" x14ac:dyDescent="0.25">
      <c r="C89" s="1175">
        <v>45669</v>
      </c>
      <c r="D89" s="1176"/>
      <c r="E89" s="1181"/>
      <c r="F89" s="1179" t="s">
        <v>15</v>
      </c>
      <c r="G89" s="1161"/>
      <c r="H89" s="1180"/>
      <c r="I89" s="958"/>
      <c r="J89" s="1152"/>
    </row>
    <row r="90" spans="3:12" x14ac:dyDescent="0.25">
      <c r="C90" s="1175">
        <v>45708</v>
      </c>
      <c r="D90" s="1176"/>
      <c r="E90" s="1181"/>
      <c r="F90" s="1179" t="s">
        <v>16</v>
      </c>
      <c r="G90" s="1161"/>
      <c r="H90" s="1180"/>
      <c r="I90" s="958"/>
      <c r="J90" s="1152"/>
    </row>
    <row r="91" spans="3:12" x14ac:dyDescent="0.25">
      <c r="C91" s="1175">
        <v>45711</v>
      </c>
      <c r="D91" s="1176"/>
      <c r="E91" s="1181"/>
      <c r="F91" s="1179" t="s">
        <v>17</v>
      </c>
      <c r="G91" s="1161"/>
      <c r="H91" s="1180"/>
      <c r="I91" s="958"/>
      <c r="J91" s="1152"/>
    </row>
    <row r="92" spans="3:12" ht="15.75" thickBot="1" x14ac:dyDescent="0.3">
      <c r="C92" s="1202">
        <v>45712</v>
      </c>
      <c r="D92" s="1203"/>
      <c r="E92" s="1204"/>
      <c r="F92" s="1205" t="s">
        <v>18</v>
      </c>
      <c r="G92" s="1163"/>
      <c r="H92" s="1194"/>
      <c r="I92" s="958"/>
      <c r="J92" s="1152"/>
    </row>
    <row r="93" spans="3:12" x14ac:dyDescent="0.25">
      <c r="C93" s="1158" t="s">
        <v>447</v>
      </c>
      <c r="D93" s="1159"/>
      <c r="E93" s="1195"/>
      <c r="F93" s="369">
        <v>13</v>
      </c>
      <c r="G93" s="1206" t="s">
        <v>448</v>
      </c>
      <c r="H93" s="1207"/>
      <c r="I93" s="1188"/>
      <c r="J93" s="1152"/>
    </row>
    <row r="94" spans="3:12" ht="15.75" thickBot="1" x14ac:dyDescent="0.3">
      <c r="C94" s="1162" t="s">
        <v>449</v>
      </c>
      <c r="D94" s="1163"/>
      <c r="E94" s="1194"/>
      <c r="F94" s="370">
        <v>63</v>
      </c>
      <c r="G94" s="1208" t="s">
        <v>239</v>
      </c>
      <c r="H94" s="1209"/>
      <c r="I94" s="1188"/>
      <c r="J94" s="1152"/>
    </row>
    <row r="95" spans="3:12" x14ac:dyDescent="0.25">
      <c r="C95" s="1196" t="s">
        <v>545</v>
      </c>
      <c r="D95" s="1198"/>
      <c r="E95" s="1199"/>
      <c r="F95" s="1196">
        <v>3</v>
      </c>
      <c r="G95" s="342" t="str">
        <f>F86</f>
        <v xml:space="preserve">إجازة مطولة </v>
      </c>
      <c r="H95" s="1159" t="str">
        <f>F88</f>
        <v xml:space="preserve">إجازة منتصف العام الدراسي </v>
      </c>
      <c r="I95" s="1159"/>
      <c r="J95" s="1195"/>
    </row>
    <row r="96" spans="3:12" ht="15.75" thickBot="1" x14ac:dyDescent="0.3">
      <c r="C96" s="1197"/>
      <c r="D96" s="1200"/>
      <c r="E96" s="1201"/>
      <c r="F96" s="1197"/>
      <c r="G96" s="1163" t="str">
        <f>F90</f>
        <v>نهاية الفصل الدراسي الثاني</v>
      </c>
      <c r="H96" s="1163"/>
      <c r="I96" s="1163"/>
      <c r="J96" s="1194"/>
    </row>
    <row r="102" spans="3:10" ht="15.75" thickBot="1" x14ac:dyDescent="0.3"/>
    <row r="103" spans="3:10" ht="15" customHeight="1" x14ac:dyDescent="0.2">
      <c r="C103" s="939" t="s">
        <v>546</v>
      </c>
      <c r="D103" s="940"/>
      <c r="E103" s="940"/>
      <c r="F103" s="940"/>
      <c r="G103" s="940"/>
      <c r="H103" s="940"/>
      <c r="I103" s="940"/>
      <c r="J103" s="941"/>
    </row>
    <row r="104" spans="3:10" thickBot="1" x14ac:dyDescent="0.25">
      <c r="C104" s="942"/>
      <c r="D104" s="943"/>
      <c r="E104" s="943"/>
      <c r="F104" s="943"/>
      <c r="G104" s="943"/>
      <c r="H104" s="943"/>
      <c r="I104" s="943"/>
      <c r="J104" s="944"/>
    </row>
    <row r="105" spans="3:10" ht="15.75" thickBot="1" x14ac:dyDescent="0.3">
      <c r="C105" s="343" t="s">
        <v>277</v>
      </c>
      <c r="D105" s="343" t="s">
        <v>244</v>
      </c>
      <c r="E105" s="343" t="s">
        <v>245</v>
      </c>
      <c r="F105" s="343" t="s">
        <v>246</v>
      </c>
      <c r="G105" s="343" t="s">
        <v>247</v>
      </c>
      <c r="H105" s="343" t="s">
        <v>248</v>
      </c>
      <c r="I105" s="378" t="s">
        <v>305</v>
      </c>
      <c r="J105" s="378" t="s">
        <v>306</v>
      </c>
    </row>
    <row r="106" spans="3:10" ht="15.75" thickBot="1" x14ac:dyDescent="0.3">
      <c r="C106" s="1171" t="s">
        <v>169</v>
      </c>
      <c r="D106" s="357" t="s">
        <v>548</v>
      </c>
      <c r="E106" s="358" t="s">
        <v>549</v>
      </c>
      <c r="F106" s="358" t="s">
        <v>550</v>
      </c>
      <c r="G106" s="358" t="s">
        <v>551</v>
      </c>
      <c r="H106" s="358" t="s">
        <v>552</v>
      </c>
      <c r="I106" s="379" t="s">
        <v>553</v>
      </c>
      <c r="J106" s="380" t="s">
        <v>554</v>
      </c>
    </row>
    <row r="107" spans="3:10" ht="15.75" thickBot="1" x14ac:dyDescent="0.3">
      <c r="C107" s="1172"/>
      <c r="D107" s="1168" t="str">
        <f>F136</f>
        <v>بداية الدراسة للفصل الدراسي الثالث</v>
      </c>
      <c r="E107" s="1169"/>
      <c r="F107" s="1169"/>
      <c r="G107" s="1169"/>
      <c r="H107" s="1169"/>
      <c r="I107" s="1169"/>
      <c r="J107" s="1170"/>
    </row>
    <row r="108" spans="3:10" ht="15.75" thickBot="1" x14ac:dyDescent="0.3">
      <c r="C108" s="350" t="s">
        <v>170</v>
      </c>
      <c r="D108" s="358" t="s">
        <v>555</v>
      </c>
      <c r="E108" s="358" t="s">
        <v>556</v>
      </c>
      <c r="F108" s="358" t="s">
        <v>557</v>
      </c>
      <c r="G108" s="358" t="s">
        <v>558</v>
      </c>
      <c r="H108" s="358" t="s">
        <v>559</v>
      </c>
      <c r="I108" s="379" t="s">
        <v>560</v>
      </c>
      <c r="J108" s="380" t="s">
        <v>547</v>
      </c>
    </row>
    <row r="109" spans="3:10" ht="15.75" thickBot="1" x14ac:dyDescent="0.3">
      <c r="C109" s="1171" t="s">
        <v>446</v>
      </c>
      <c r="D109" s="358" t="s">
        <v>561</v>
      </c>
      <c r="E109" s="358" t="s">
        <v>562</v>
      </c>
      <c r="F109" s="358" t="s">
        <v>563</v>
      </c>
      <c r="G109" s="358" t="s">
        <v>564</v>
      </c>
      <c r="H109" s="357" t="s">
        <v>565</v>
      </c>
      <c r="I109" s="379" t="s">
        <v>566</v>
      </c>
      <c r="J109" s="380" t="s">
        <v>567</v>
      </c>
    </row>
    <row r="110" spans="3:10" ht="15.75" thickBot="1" x14ac:dyDescent="0.3">
      <c r="C110" s="1172"/>
      <c r="D110" s="1168" t="str">
        <f>F137</f>
        <v>بدايــــة إجــــــــازة عيــــد الفطــــر</v>
      </c>
      <c r="E110" s="1169"/>
      <c r="F110" s="1169"/>
      <c r="G110" s="1169"/>
      <c r="H110" s="1169"/>
      <c r="I110" s="1169"/>
      <c r="J110" s="1170"/>
    </row>
    <row r="111" spans="3:10" ht="15.75" thickBot="1" x14ac:dyDescent="0.3">
      <c r="C111" s="1171" t="s">
        <v>183</v>
      </c>
      <c r="D111" s="375" t="s">
        <v>568</v>
      </c>
      <c r="E111" s="376" t="s">
        <v>569</v>
      </c>
      <c r="F111" s="354" t="s">
        <v>570</v>
      </c>
      <c r="G111" s="354" t="s">
        <v>571</v>
      </c>
      <c r="H111" s="354" t="s">
        <v>572</v>
      </c>
      <c r="I111" s="381" t="s">
        <v>573</v>
      </c>
      <c r="J111" s="382" t="s">
        <v>574</v>
      </c>
    </row>
    <row r="112" spans="3:10" ht="15.75" thickBot="1" x14ac:dyDescent="0.3">
      <c r="C112" s="1172"/>
      <c r="D112" s="1168" t="str">
        <f>F138</f>
        <v>إستئناف  الدراسة بعد إجازة عيد الفطر</v>
      </c>
      <c r="E112" s="1169"/>
      <c r="F112" s="1169"/>
      <c r="G112" s="1169"/>
      <c r="H112" s="1169"/>
      <c r="I112" s="1169"/>
      <c r="J112" s="1170"/>
    </row>
    <row r="113" spans="3:12" ht="15.75" thickBot="1" x14ac:dyDescent="0.3">
      <c r="C113" s="347" t="s">
        <v>184</v>
      </c>
      <c r="D113" s="354" t="s">
        <v>575</v>
      </c>
      <c r="E113" s="354" t="s">
        <v>576</v>
      </c>
      <c r="F113" s="354" t="s">
        <v>577</v>
      </c>
      <c r="G113" s="354" t="s">
        <v>578</v>
      </c>
      <c r="H113" s="354" t="s">
        <v>579</v>
      </c>
      <c r="I113" s="381" t="s">
        <v>580</v>
      </c>
      <c r="J113" s="382" t="s">
        <v>581</v>
      </c>
    </row>
    <row r="114" spans="3:12" x14ac:dyDescent="0.25">
      <c r="C114" s="347" t="s">
        <v>185</v>
      </c>
      <c r="D114" s="354" t="s">
        <v>582</v>
      </c>
      <c r="E114" s="354" t="s">
        <v>583</v>
      </c>
      <c r="F114" s="354" t="s">
        <v>584</v>
      </c>
      <c r="G114" s="354" t="s">
        <v>585</v>
      </c>
      <c r="H114" s="354" t="s">
        <v>586</v>
      </c>
      <c r="I114" s="381" t="s">
        <v>587</v>
      </c>
      <c r="J114" s="382" t="s">
        <v>588</v>
      </c>
    </row>
    <row r="115" spans="3:12" ht="15.75" thickBot="1" x14ac:dyDescent="0.3">
      <c r="C115" s="348" t="s">
        <v>186</v>
      </c>
      <c r="D115" s="355" t="s">
        <v>589</v>
      </c>
      <c r="E115" s="355" t="s">
        <v>590</v>
      </c>
      <c r="F115" s="354" t="s">
        <v>591</v>
      </c>
      <c r="G115" s="354" t="s">
        <v>592</v>
      </c>
      <c r="H115" s="354" t="s">
        <v>593</v>
      </c>
      <c r="I115" s="381" t="s">
        <v>594</v>
      </c>
      <c r="J115" s="382" t="s">
        <v>595</v>
      </c>
    </row>
    <row r="116" spans="3:12" ht="15.75" thickBot="1" x14ac:dyDescent="0.3">
      <c r="C116" s="1171" t="s">
        <v>187</v>
      </c>
      <c r="D116" s="362" t="s">
        <v>596</v>
      </c>
      <c r="E116" s="363" t="s">
        <v>597</v>
      </c>
      <c r="F116" s="376" t="s">
        <v>598</v>
      </c>
      <c r="G116" s="354" t="s">
        <v>599</v>
      </c>
      <c r="H116" s="354" t="s">
        <v>600</v>
      </c>
      <c r="I116" s="381" t="s">
        <v>601</v>
      </c>
      <c r="J116" s="382" t="s">
        <v>602</v>
      </c>
    </row>
    <row r="117" spans="3:12" ht="15.75" thickBot="1" x14ac:dyDescent="0.3">
      <c r="C117" s="1172"/>
      <c r="D117" s="1168" t="str">
        <f>F140</f>
        <v xml:space="preserve">إجازة مطولة </v>
      </c>
      <c r="E117" s="1169"/>
      <c r="F117" s="1169"/>
      <c r="G117" s="1169"/>
      <c r="H117" s="1169"/>
      <c r="I117" s="1169"/>
      <c r="J117" s="1170"/>
    </row>
    <row r="118" spans="3:12" x14ac:dyDescent="0.25">
      <c r="C118" s="347" t="s">
        <v>188</v>
      </c>
      <c r="D118" s="354" t="s">
        <v>603</v>
      </c>
      <c r="E118" s="354" t="s">
        <v>604</v>
      </c>
      <c r="F118" s="354" t="s">
        <v>605</v>
      </c>
      <c r="G118" s="354" t="s">
        <v>606</v>
      </c>
      <c r="H118" s="354" t="s">
        <v>607</v>
      </c>
      <c r="I118" s="381" t="s">
        <v>608</v>
      </c>
      <c r="J118" s="382" t="s">
        <v>609</v>
      </c>
    </row>
    <row r="119" spans="3:12" ht="15.75" thickBot="1" x14ac:dyDescent="0.3">
      <c r="C119" s="344" t="s">
        <v>189</v>
      </c>
      <c r="D119" s="354" t="s">
        <v>610</v>
      </c>
      <c r="E119" s="354" t="s">
        <v>611</v>
      </c>
      <c r="F119" s="354" t="s">
        <v>612</v>
      </c>
      <c r="G119" s="354" t="s">
        <v>613</v>
      </c>
      <c r="H119" s="354" t="s">
        <v>614</v>
      </c>
      <c r="I119" s="389" t="s">
        <v>615</v>
      </c>
      <c r="J119" s="382" t="s">
        <v>616</v>
      </c>
    </row>
    <row r="120" spans="3:12" ht="15.75" thickBot="1" x14ac:dyDescent="0.3">
      <c r="C120" s="348" t="s">
        <v>190</v>
      </c>
      <c r="D120" s="355" t="s">
        <v>617</v>
      </c>
      <c r="E120" s="355" t="s">
        <v>618</v>
      </c>
      <c r="F120" s="355" t="s">
        <v>619</v>
      </c>
      <c r="G120" s="355" t="s">
        <v>620</v>
      </c>
      <c r="H120" s="372" t="s">
        <v>621</v>
      </c>
      <c r="I120" s="375" t="s">
        <v>622</v>
      </c>
      <c r="J120" s="391" t="s">
        <v>623</v>
      </c>
    </row>
    <row r="121" spans="3:12" ht="15.75" thickBot="1" x14ac:dyDescent="0.25">
      <c r="C121" s="1216" t="str">
        <f>F141</f>
        <v xml:space="preserve">إجازة عيد الأضحى </v>
      </c>
      <c r="D121" s="1217"/>
      <c r="E121" s="1217"/>
      <c r="F121" s="1217"/>
      <c r="G121" s="1217"/>
      <c r="H121" s="1217"/>
      <c r="I121" s="1217"/>
      <c r="J121" s="1218"/>
    </row>
    <row r="122" spans="3:12" ht="15.75" thickBot="1" x14ac:dyDescent="0.3">
      <c r="C122" s="1171" t="s">
        <v>196</v>
      </c>
      <c r="D122" s="375" t="s">
        <v>624</v>
      </c>
      <c r="E122" s="371" t="s">
        <v>625</v>
      </c>
      <c r="F122" s="355" t="s">
        <v>626</v>
      </c>
      <c r="G122" s="355" t="s">
        <v>627</v>
      </c>
      <c r="H122" s="355" t="s">
        <v>628</v>
      </c>
      <c r="I122" s="389" t="s">
        <v>629</v>
      </c>
      <c r="J122" s="390" t="s">
        <v>630</v>
      </c>
    </row>
    <row r="123" spans="3:12" ht="15.75" thickBot="1" x14ac:dyDescent="0.25">
      <c r="C123" s="1172"/>
      <c r="D123" s="1216" t="str">
        <f>F142</f>
        <v xml:space="preserve">استئناف الدراسة بعد عيد الأضحى </v>
      </c>
      <c r="E123" s="1217"/>
      <c r="F123" s="1217"/>
      <c r="G123" s="1217"/>
      <c r="H123" s="1217"/>
      <c r="I123" s="1217"/>
      <c r="J123" s="1218"/>
    </row>
    <row r="124" spans="3:12" ht="15.75" thickBot="1" x14ac:dyDescent="0.3">
      <c r="C124" s="1171" t="s">
        <v>228</v>
      </c>
      <c r="D124" s="354" t="s">
        <v>631</v>
      </c>
      <c r="E124" s="354" t="s">
        <v>632</v>
      </c>
      <c r="F124" s="354" t="s">
        <v>633</v>
      </c>
      <c r="G124" s="392" t="s">
        <v>634</v>
      </c>
      <c r="H124" s="394" t="s">
        <v>635</v>
      </c>
      <c r="I124" s="393"/>
      <c r="J124" s="373"/>
    </row>
    <row r="125" spans="3:12" ht="15.75" thickBot="1" x14ac:dyDescent="0.3">
      <c r="C125" s="1172"/>
      <c r="D125" s="1168" t="str">
        <f>F143</f>
        <v xml:space="preserve">إجازة نهاية العام الدراسي </v>
      </c>
      <c r="E125" s="1169"/>
      <c r="F125" s="1169"/>
      <c r="G125" s="1169"/>
      <c r="H125" s="1169"/>
      <c r="I125" s="1169"/>
      <c r="J125" s="1170"/>
    </row>
    <row r="126" spans="3:12" ht="15.75" thickBot="1" x14ac:dyDescent="0.25">
      <c r="C126" s="1183" t="s">
        <v>250</v>
      </c>
      <c r="D126" s="1184"/>
      <c r="E126" s="1184"/>
      <c r="F126" s="1184"/>
      <c r="G126" s="1184"/>
      <c r="H126" s="1184"/>
      <c r="I126" s="1184"/>
      <c r="J126" s="1185"/>
    </row>
    <row r="127" spans="3:12" ht="15" customHeight="1" x14ac:dyDescent="0.2">
      <c r="C127" s="908"/>
      <c r="D127" s="910"/>
      <c r="E127" s="910"/>
      <c r="F127" s="910"/>
      <c r="G127" s="910"/>
      <c r="H127" s="910"/>
      <c r="I127" s="910"/>
      <c r="J127" s="909"/>
      <c r="K127" s="337"/>
      <c r="L127" s="337"/>
    </row>
    <row r="128" spans="3:12" x14ac:dyDescent="0.25">
      <c r="C128" s="914"/>
      <c r="D128" s="1186"/>
      <c r="E128" s="1186"/>
      <c r="F128" s="1186"/>
      <c r="G128" s="1186"/>
      <c r="H128" s="1186"/>
      <c r="I128" s="1186"/>
      <c r="J128" s="1187"/>
      <c r="K128" s="338"/>
      <c r="L128" s="337"/>
    </row>
    <row r="129" spans="3:12" x14ac:dyDescent="0.25">
      <c r="C129" s="914"/>
      <c r="D129" s="1186"/>
      <c r="E129" s="1186"/>
      <c r="F129" s="1186"/>
      <c r="G129" s="1186"/>
      <c r="H129" s="1186"/>
      <c r="I129" s="1186"/>
      <c r="J129" s="1187"/>
      <c r="K129" s="338"/>
      <c r="L129" s="337"/>
    </row>
    <row r="130" spans="3:12" x14ac:dyDescent="0.25">
      <c r="C130" s="914"/>
      <c r="D130" s="1186"/>
      <c r="E130" s="1186"/>
      <c r="F130" s="1186"/>
      <c r="G130" s="1186"/>
      <c r="H130" s="1186"/>
      <c r="I130" s="1186"/>
      <c r="J130" s="1187"/>
      <c r="K130" s="338"/>
      <c r="L130" s="337"/>
    </row>
    <row r="131" spans="3:12" x14ac:dyDescent="0.25">
      <c r="C131" s="914"/>
      <c r="D131" s="1186"/>
      <c r="E131" s="1186"/>
      <c r="F131" s="1186"/>
      <c r="G131" s="1186"/>
      <c r="H131" s="1186"/>
      <c r="I131" s="1186"/>
      <c r="J131" s="1187"/>
      <c r="K131" s="338"/>
      <c r="L131" s="337"/>
    </row>
    <row r="132" spans="3:12" x14ac:dyDescent="0.25">
      <c r="C132" s="914"/>
      <c r="D132" s="1186"/>
      <c r="E132" s="1186"/>
      <c r="F132" s="1186"/>
      <c r="G132" s="1186"/>
      <c r="H132" s="1186"/>
      <c r="I132" s="1186"/>
      <c r="J132" s="1187"/>
      <c r="K132" s="338"/>
      <c r="L132" s="337"/>
    </row>
    <row r="133" spans="3:12" x14ac:dyDescent="0.25">
      <c r="C133" s="914"/>
      <c r="D133" s="1186"/>
      <c r="E133" s="1186"/>
      <c r="F133" s="1186"/>
      <c r="G133" s="1186"/>
      <c r="H133" s="1186"/>
      <c r="I133" s="1186"/>
      <c r="J133" s="1187"/>
      <c r="K133" s="338"/>
      <c r="L133" s="337"/>
    </row>
    <row r="134" spans="3:12" ht="15" customHeight="1" x14ac:dyDescent="0.2">
      <c r="C134" s="914"/>
      <c r="D134" s="1186"/>
      <c r="E134" s="1186"/>
      <c r="F134" s="1186"/>
      <c r="G134" s="1186"/>
      <c r="H134" s="1186"/>
      <c r="I134" s="1186"/>
      <c r="J134" s="1187"/>
      <c r="K134" s="337"/>
      <c r="L134" s="337"/>
    </row>
    <row r="135" spans="3:12" ht="15.75" customHeight="1" thickBot="1" x14ac:dyDescent="0.25">
      <c r="C135" s="886"/>
      <c r="D135" s="884"/>
      <c r="E135" s="884"/>
      <c r="F135" s="884"/>
      <c r="G135" s="884"/>
      <c r="H135" s="884"/>
      <c r="I135" s="884"/>
      <c r="J135" s="885"/>
    </row>
    <row r="136" spans="3:12" x14ac:dyDescent="0.25">
      <c r="C136" s="1177">
        <v>45718</v>
      </c>
      <c r="D136" s="1178"/>
      <c r="E136" s="1212"/>
      <c r="F136" s="1158" t="s">
        <v>20</v>
      </c>
      <c r="G136" s="1159"/>
      <c r="H136" s="1195"/>
      <c r="I136" s="957"/>
      <c r="J136" s="1119"/>
    </row>
    <row r="137" spans="3:12" x14ac:dyDescent="0.25">
      <c r="C137" s="1175">
        <v>45736</v>
      </c>
      <c r="D137" s="1176"/>
      <c r="E137" s="1213"/>
      <c r="F137" s="1160" t="s">
        <v>21</v>
      </c>
      <c r="G137" s="1161"/>
      <c r="H137" s="1180"/>
      <c r="I137" s="958"/>
      <c r="J137" s="1152"/>
    </row>
    <row r="138" spans="3:12" x14ac:dyDescent="0.25">
      <c r="C138" s="1175">
        <v>45753</v>
      </c>
      <c r="D138" s="1176"/>
      <c r="E138" s="1213"/>
      <c r="F138" s="1160" t="s">
        <v>22</v>
      </c>
      <c r="G138" s="1161"/>
      <c r="H138" s="1180"/>
      <c r="I138" s="958"/>
      <c r="J138" s="1152"/>
    </row>
    <row r="139" spans="3:12" x14ac:dyDescent="0.25">
      <c r="C139" s="1175">
        <v>45781</v>
      </c>
      <c r="D139" s="1176"/>
      <c r="E139" s="1213"/>
      <c r="F139" s="1160" t="s">
        <v>13</v>
      </c>
      <c r="G139" s="1161"/>
      <c r="H139" s="1180"/>
      <c r="I139" s="958"/>
      <c r="J139" s="1152"/>
    </row>
    <row r="140" spans="3:12" x14ac:dyDescent="0.25">
      <c r="C140" s="1175">
        <v>45782</v>
      </c>
      <c r="D140" s="1176"/>
      <c r="E140" s="1213"/>
      <c r="F140" s="1160" t="s">
        <v>13</v>
      </c>
      <c r="G140" s="1161"/>
      <c r="H140" s="1180"/>
      <c r="I140" s="958"/>
      <c r="J140" s="1152"/>
    </row>
    <row r="141" spans="3:12" x14ac:dyDescent="0.25">
      <c r="C141" s="1175">
        <v>45807</v>
      </c>
      <c r="D141" s="1176"/>
      <c r="E141" s="1213"/>
      <c r="F141" s="1160" t="s">
        <v>23</v>
      </c>
      <c r="G141" s="1161"/>
      <c r="H141" s="1180"/>
      <c r="I141" s="958"/>
      <c r="J141" s="1152"/>
    </row>
    <row r="142" spans="3:12" x14ac:dyDescent="0.25">
      <c r="C142" s="1175">
        <v>45823</v>
      </c>
      <c r="D142" s="1176"/>
      <c r="E142" s="1213"/>
      <c r="F142" s="1160" t="s">
        <v>24</v>
      </c>
      <c r="G142" s="1161"/>
      <c r="H142" s="1180"/>
      <c r="I142" s="958"/>
      <c r="J142" s="1152"/>
    </row>
    <row r="143" spans="3:12" ht="15.75" thickBot="1" x14ac:dyDescent="0.3">
      <c r="C143" s="1202">
        <v>45834</v>
      </c>
      <c r="D143" s="1203"/>
      <c r="E143" s="1221"/>
      <c r="F143" s="1162" t="s">
        <v>25</v>
      </c>
      <c r="G143" s="1163"/>
      <c r="H143" s="1194"/>
      <c r="I143" s="958"/>
      <c r="J143" s="1152"/>
    </row>
    <row r="144" spans="3:12" x14ac:dyDescent="0.25">
      <c r="C144" s="1219" t="s">
        <v>447</v>
      </c>
      <c r="D144" s="1206"/>
      <c r="E144" s="1220"/>
      <c r="F144" s="369">
        <v>13</v>
      </c>
      <c r="G144" s="1206" t="s">
        <v>448</v>
      </c>
      <c r="H144" s="1207"/>
      <c r="I144" s="1188"/>
      <c r="J144" s="1152"/>
    </row>
    <row r="145" spans="3:10" ht="15.75" thickBot="1" x14ac:dyDescent="0.3">
      <c r="C145" s="1162" t="s">
        <v>449</v>
      </c>
      <c r="D145" s="1163"/>
      <c r="E145" s="1194"/>
      <c r="F145" s="370">
        <v>61</v>
      </c>
      <c r="G145" s="1208" t="s">
        <v>239</v>
      </c>
      <c r="H145" s="1209"/>
      <c r="I145" s="1188"/>
      <c r="J145" s="1152"/>
    </row>
    <row r="146" spans="3:10" x14ac:dyDescent="0.25">
      <c r="C146" s="1196" t="s">
        <v>545</v>
      </c>
      <c r="D146" s="1198"/>
      <c r="E146" s="1199"/>
      <c r="F146" s="1196">
        <v>4</v>
      </c>
      <c r="G146" s="1166" t="s">
        <v>270</v>
      </c>
      <c r="H146" s="1192"/>
      <c r="I146" s="1192" t="str">
        <f>F139</f>
        <v xml:space="preserve">إجازة مطولة </v>
      </c>
      <c r="J146" s="1214"/>
    </row>
    <row r="147" spans="3:10" ht="15.75" thickBot="1" x14ac:dyDescent="0.3">
      <c r="C147" s="1197"/>
      <c r="D147" s="1200"/>
      <c r="E147" s="1201"/>
      <c r="F147" s="1197"/>
      <c r="G147" s="1189" t="str">
        <f>F141</f>
        <v xml:space="preserve">إجازة عيد الأضحى </v>
      </c>
      <c r="H147" s="1205"/>
      <c r="I147" s="1189" t="str">
        <f>F143</f>
        <v xml:space="preserve">إجازة نهاية العام الدراسي </v>
      </c>
      <c r="J147" s="1215"/>
    </row>
  </sheetData>
  <sheetProtection algorithmName="SHA-512" hashValue="7VX2CGxDCoWZsY8vJM85QAnKAqIAGE1b6FKKr0XSoDgjGXcG0SkqYAWyR+kOvISufSa1Pg8/x0XrjAQVtqISSQ==" saltValue="JBGSwy6r1EgPz9lfcR+Kfw==" spinCount="100000" sheet="1" objects="1" scenarios="1"/>
  <mergeCells count="111">
    <mergeCell ref="I146:J146"/>
    <mergeCell ref="G147:H147"/>
    <mergeCell ref="I147:J147"/>
    <mergeCell ref="C109:C110"/>
    <mergeCell ref="C121:J121"/>
    <mergeCell ref="D112:J112"/>
    <mergeCell ref="C111:C112"/>
    <mergeCell ref="C116:C117"/>
    <mergeCell ref="C122:C123"/>
    <mergeCell ref="D123:J123"/>
    <mergeCell ref="C144:E144"/>
    <mergeCell ref="G144:H144"/>
    <mergeCell ref="C145:E145"/>
    <mergeCell ref="G145:H145"/>
    <mergeCell ref="C146:E147"/>
    <mergeCell ref="F146:F147"/>
    <mergeCell ref="G146:H146"/>
    <mergeCell ref="F140:H140"/>
    <mergeCell ref="C141:E141"/>
    <mergeCell ref="F141:H141"/>
    <mergeCell ref="C142:E142"/>
    <mergeCell ref="F142:H142"/>
    <mergeCell ref="C143:E143"/>
    <mergeCell ref="F143:H143"/>
    <mergeCell ref="C136:E136"/>
    <mergeCell ref="F136:H136"/>
    <mergeCell ref="I136:J145"/>
    <mergeCell ref="C137:E137"/>
    <mergeCell ref="F137:H137"/>
    <mergeCell ref="C138:E138"/>
    <mergeCell ref="F138:H138"/>
    <mergeCell ref="C139:E139"/>
    <mergeCell ref="F139:H139"/>
    <mergeCell ref="C140:E140"/>
    <mergeCell ref="D117:J117"/>
    <mergeCell ref="D125:J125"/>
    <mergeCell ref="C126:J126"/>
    <mergeCell ref="C127:J135"/>
    <mergeCell ref="C124:C125"/>
    <mergeCell ref="C103:J104"/>
    <mergeCell ref="C106:C107"/>
    <mergeCell ref="D107:J107"/>
    <mergeCell ref="D110:J110"/>
    <mergeCell ref="D74:J74"/>
    <mergeCell ref="C73:C74"/>
    <mergeCell ref="C66:J66"/>
    <mergeCell ref="G96:J96"/>
    <mergeCell ref="H95:J95"/>
    <mergeCell ref="F95:F96"/>
    <mergeCell ref="C95:E96"/>
    <mergeCell ref="C86:E86"/>
    <mergeCell ref="C87:E87"/>
    <mergeCell ref="F86:H86"/>
    <mergeCell ref="F87:H87"/>
    <mergeCell ref="F91:H91"/>
    <mergeCell ref="C92:E92"/>
    <mergeCell ref="F92:H92"/>
    <mergeCell ref="C93:E93"/>
    <mergeCell ref="G93:H93"/>
    <mergeCell ref="C94:E94"/>
    <mergeCell ref="G94:H94"/>
    <mergeCell ref="C85:E85"/>
    <mergeCell ref="F85:H85"/>
    <mergeCell ref="I85:J94"/>
    <mergeCell ref="C88:E88"/>
    <mergeCell ref="F88:H88"/>
    <mergeCell ref="C89:E89"/>
    <mergeCell ref="F89:H89"/>
    <mergeCell ref="C90:E90"/>
    <mergeCell ref="F90:H90"/>
    <mergeCell ref="C91:E91"/>
    <mergeCell ref="C67:C68"/>
    <mergeCell ref="D68:J68"/>
    <mergeCell ref="C75:J75"/>
    <mergeCell ref="C76:J84"/>
    <mergeCell ref="C3:J4"/>
    <mergeCell ref="I33:J40"/>
    <mergeCell ref="C54:J55"/>
    <mergeCell ref="C57:C58"/>
    <mergeCell ref="D58:J58"/>
    <mergeCell ref="D62:J62"/>
    <mergeCell ref="C61:C62"/>
    <mergeCell ref="F38:H38"/>
    <mergeCell ref="F37:H37"/>
    <mergeCell ref="F36:H36"/>
    <mergeCell ref="F35:H35"/>
    <mergeCell ref="F34:H34"/>
    <mergeCell ref="F33:H33"/>
    <mergeCell ref="C20:C21"/>
    <mergeCell ref="C24:J32"/>
    <mergeCell ref="C23:J23"/>
    <mergeCell ref="C39:E39"/>
    <mergeCell ref="C40:E40"/>
    <mergeCell ref="C41:E41"/>
    <mergeCell ref="G41:H41"/>
    <mergeCell ref="I41:J41"/>
    <mergeCell ref="G39:H39"/>
    <mergeCell ref="G40:H40"/>
    <mergeCell ref="D7:J7"/>
    <mergeCell ref="C6:C7"/>
    <mergeCell ref="D13:J13"/>
    <mergeCell ref="C12:C13"/>
    <mergeCell ref="D17:J17"/>
    <mergeCell ref="C16:C17"/>
    <mergeCell ref="D21:J21"/>
    <mergeCell ref="C38:E38"/>
    <mergeCell ref="C37:E37"/>
    <mergeCell ref="C36:E36"/>
    <mergeCell ref="C35:E35"/>
    <mergeCell ref="C34:E34"/>
    <mergeCell ref="C33:E33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09"/>
  <sheetViews>
    <sheetView rightToLeft="1" view="pageBreakPreview" zoomScaleNormal="100" zoomScaleSheetLayoutView="100" workbookViewId="0"/>
  </sheetViews>
  <sheetFormatPr defaultRowHeight="14.25" x14ac:dyDescent="0.2"/>
  <cols>
    <col min="1" max="1" width="1.125" customWidth="1"/>
    <col min="2" max="2" width="7.625" customWidth="1"/>
    <col min="3" max="3" width="5.625" customWidth="1"/>
    <col min="4" max="4" width="15.625" customWidth="1"/>
    <col min="5" max="5" width="0.75" customWidth="1"/>
    <col min="6" max="6" width="7.625" customWidth="1"/>
    <col min="7" max="7" width="5.625" customWidth="1"/>
    <col min="8" max="8" width="15.625" customWidth="1"/>
    <col min="9" max="9" width="0.75" customWidth="1"/>
    <col min="10" max="10" width="7.625" customWidth="1"/>
    <col min="11" max="11" width="5.625" customWidth="1"/>
    <col min="12" max="12" width="15.625" customWidth="1"/>
    <col min="13" max="13" width="0.75" customWidth="1"/>
    <col min="14" max="14" width="7.625" customWidth="1"/>
    <col min="15" max="15" width="5.625" customWidth="1"/>
    <col min="16" max="16" width="15.625" customWidth="1"/>
    <col min="17" max="17" width="0.875" customWidth="1"/>
  </cols>
  <sheetData>
    <row r="2" spans="2:16" ht="7.5" customHeight="1" thickBot="1" x14ac:dyDescent="0.25"/>
    <row r="3" spans="2:16" x14ac:dyDescent="0.2">
      <c r="B3" s="1290" t="s">
        <v>639</v>
      </c>
      <c r="C3" s="1291"/>
      <c r="D3" s="1291"/>
      <c r="E3" s="1291"/>
      <c r="F3" s="1291"/>
      <c r="G3" s="1291"/>
      <c r="H3" s="1291"/>
      <c r="I3" s="1291"/>
      <c r="J3" s="1291"/>
      <c r="K3" s="1291"/>
      <c r="L3" s="1291"/>
      <c r="M3" s="1291"/>
      <c r="N3" s="1291"/>
      <c r="O3" s="1291"/>
      <c r="P3" s="1292"/>
    </row>
    <row r="4" spans="2:16" ht="15" thickBot="1" x14ac:dyDescent="0.25">
      <c r="B4" s="1293"/>
      <c r="C4" s="1294"/>
      <c r="D4" s="1294"/>
      <c r="E4" s="1294"/>
      <c r="F4" s="1294"/>
      <c r="G4" s="1294"/>
      <c r="H4" s="1294"/>
      <c r="I4" s="1294"/>
      <c r="J4" s="1294"/>
      <c r="K4" s="1294"/>
      <c r="L4" s="1294"/>
      <c r="M4" s="1294"/>
      <c r="N4" s="1294"/>
      <c r="O4" s="1294"/>
      <c r="P4" s="1295"/>
    </row>
    <row r="5" spans="2:16" ht="15" hidden="1" thickBot="1" x14ac:dyDescent="0.25"/>
    <row r="6" spans="2:16" ht="15.75" thickBot="1" x14ac:dyDescent="0.3">
      <c r="B6" s="1366" t="s">
        <v>638</v>
      </c>
      <c r="C6" s="1367"/>
      <c r="D6" s="1368"/>
      <c r="F6" s="1366" t="s">
        <v>241</v>
      </c>
      <c r="G6" s="1367"/>
      <c r="H6" s="1368"/>
      <c r="J6" s="1366" t="s">
        <v>242</v>
      </c>
      <c r="K6" s="1367"/>
      <c r="L6" s="1368"/>
      <c r="N6" s="1366" t="s">
        <v>243</v>
      </c>
      <c r="O6" s="1367"/>
      <c r="P6" s="1368"/>
    </row>
    <row r="7" spans="2:16" ht="15" x14ac:dyDescent="0.25">
      <c r="B7" s="468">
        <v>45522</v>
      </c>
      <c r="C7" s="469" t="s">
        <v>244</v>
      </c>
      <c r="D7" s="470">
        <f>B7</f>
        <v>45522</v>
      </c>
      <c r="F7" s="471">
        <f>B11+3</f>
        <v>45529</v>
      </c>
      <c r="G7" s="453" t="s">
        <v>244</v>
      </c>
      <c r="H7" s="472">
        <f t="shared" ref="H7:H11" si="0">F7</f>
        <v>45529</v>
      </c>
      <c r="J7" s="471">
        <f>F11+3</f>
        <v>45536</v>
      </c>
      <c r="K7" s="453" t="s">
        <v>244</v>
      </c>
      <c r="L7" s="472">
        <f t="shared" ref="L7:L11" si="1">J7</f>
        <v>45536</v>
      </c>
      <c r="N7" s="471">
        <f>J11+3</f>
        <v>45543</v>
      </c>
      <c r="O7" s="453" t="s">
        <v>244</v>
      </c>
      <c r="P7" s="472">
        <f t="shared" ref="P7:P11" si="2">N7</f>
        <v>45543</v>
      </c>
    </row>
    <row r="8" spans="2:16" ht="15" x14ac:dyDescent="0.25">
      <c r="B8" s="466">
        <f t="shared" ref="B8:B11" si="3">B7+1</f>
        <v>45523</v>
      </c>
      <c r="C8" s="462" t="s">
        <v>245</v>
      </c>
      <c r="D8" s="467">
        <f>B8</f>
        <v>45523</v>
      </c>
      <c r="F8" s="473">
        <f t="shared" ref="F8:F11" si="4">F7+1</f>
        <v>45530</v>
      </c>
      <c r="G8" s="459" t="s">
        <v>245</v>
      </c>
      <c r="H8" s="474">
        <f t="shared" si="0"/>
        <v>45530</v>
      </c>
      <c r="J8" s="473">
        <f t="shared" ref="J8:J11" si="5">J7+1</f>
        <v>45537</v>
      </c>
      <c r="K8" s="459" t="s">
        <v>245</v>
      </c>
      <c r="L8" s="474">
        <f t="shared" si="1"/>
        <v>45537</v>
      </c>
      <c r="N8" s="473">
        <f t="shared" ref="N8:N11" si="6">N7+1</f>
        <v>45544</v>
      </c>
      <c r="O8" s="459" t="s">
        <v>245</v>
      </c>
      <c r="P8" s="474">
        <f t="shared" si="2"/>
        <v>45544</v>
      </c>
    </row>
    <row r="9" spans="2:16" ht="15" x14ac:dyDescent="0.25">
      <c r="B9" s="466">
        <f t="shared" si="3"/>
        <v>45524</v>
      </c>
      <c r="C9" s="462" t="s">
        <v>246</v>
      </c>
      <c r="D9" s="467">
        <f>B9</f>
        <v>45524</v>
      </c>
      <c r="F9" s="473">
        <f t="shared" si="4"/>
        <v>45531</v>
      </c>
      <c r="G9" s="459" t="s">
        <v>246</v>
      </c>
      <c r="H9" s="474">
        <f t="shared" si="0"/>
        <v>45531</v>
      </c>
      <c r="J9" s="473">
        <f t="shared" si="5"/>
        <v>45538</v>
      </c>
      <c r="K9" s="459" t="s">
        <v>246</v>
      </c>
      <c r="L9" s="474">
        <f t="shared" si="1"/>
        <v>45538</v>
      </c>
      <c r="N9" s="473">
        <f t="shared" si="6"/>
        <v>45545</v>
      </c>
      <c r="O9" s="459" t="s">
        <v>246</v>
      </c>
      <c r="P9" s="474">
        <f t="shared" si="2"/>
        <v>45545</v>
      </c>
    </row>
    <row r="10" spans="2:16" ht="15" x14ac:dyDescent="0.25">
      <c r="B10" s="466">
        <f t="shared" si="3"/>
        <v>45525</v>
      </c>
      <c r="C10" s="462" t="s">
        <v>247</v>
      </c>
      <c r="D10" s="467">
        <f>B10</f>
        <v>45525</v>
      </c>
      <c r="F10" s="473">
        <f t="shared" si="4"/>
        <v>45532</v>
      </c>
      <c r="G10" s="459" t="s">
        <v>247</v>
      </c>
      <c r="H10" s="474">
        <f t="shared" si="0"/>
        <v>45532</v>
      </c>
      <c r="J10" s="473">
        <f t="shared" si="5"/>
        <v>45539</v>
      </c>
      <c r="K10" s="459" t="s">
        <v>247</v>
      </c>
      <c r="L10" s="475">
        <f t="shared" si="1"/>
        <v>45539</v>
      </c>
      <c r="N10" s="473">
        <f t="shared" si="6"/>
        <v>45546</v>
      </c>
      <c r="O10" s="459" t="s">
        <v>247</v>
      </c>
      <c r="P10" s="475">
        <f t="shared" si="2"/>
        <v>45546</v>
      </c>
    </row>
    <row r="11" spans="2:16" ht="15.75" thickBot="1" x14ac:dyDescent="0.3">
      <c r="B11" s="485">
        <f t="shared" si="3"/>
        <v>45526</v>
      </c>
      <c r="C11" s="486" t="s">
        <v>248</v>
      </c>
      <c r="D11" s="487">
        <f>B11</f>
        <v>45526</v>
      </c>
      <c r="F11" s="473">
        <f t="shared" si="4"/>
        <v>45533</v>
      </c>
      <c r="G11" s="459" t="s">
        <v>248</v>
      </c>
      <c r="H11" s="474">
        <f t="shared" si="0"/>
        <v>45533</v>
      </c>
      <c r="J11" s="473">
        <f t="shared" si="5"/>
        <v>45540</v>
      </c>
      <c r="K11" s="459" t="s">
        <v>248</v>
      </c>
      <c r="L11" s="475">
        <f t="shared" si="1"/>
        <v>45540</v>
      </c>
      <c r="N11" s="473">
        <f t="shared" si="6"/>
        <v>45547</v>
      </c>
      <c r="O11" s="459" t="s">
        <v>248</v>
      </c>
      <c r="P11" s="475">
        <f t="shared" si="2"/>
        <v>45547</v>
      </c>
    </row>
    <row r="12" spans="2:16" ht="15.75" thickBot="1" x14ac:dyDescent="0.3">
      <c r="B12" s="1372" t="str">
        <f>اساسي!E6</f>
        <v>بداية الدراسة للفصل الدراسي الأول</v>
      </c>
      <c r="C12" s="1373"/>
      <c r="D12" s="1374"/>
      <c r="F12" s="1360"/>
      <c r="G12" s="1361"/>
      <c r="H12" s="1362"/>
      <c r="J12" s="1360"/>
      <c r="K12" s="1361"/>
      <c r="L12" s="1362"/>
      <c r="N12" s="1360"/>
      <c r="O12" s="1361"/>
      <c r="P12" s="1362"/>
    </row>
    <row r="13" spans="2:16" ht="0.95" customHeight="1" thickBot="1" x14ac:dyDescent="0.25">
      <c r="B13" s="1359"/>
      <c r="C13" s="1359"/>
      <c r="D13" s="1359"/>
      <c r="E13" s="1359"/>
      <c r="F13" s="1359"/>
      <c r="G13" s="1359"/>
      <c r="H13" s="1359"/>
      <c r="I13" s="1359"/>
      <c r="J13" s="1359"/>
      <c r="K13" s="1359"/>
      <c r="L13" s="1359"/>
      <c r="M13" s="1359"/>
      <c r="N13" s="1359"/>
      <c r="O13" s="1359"/>
      <c r="P13" s="1359"/>
    </row>
    <row r="14" spans="2:16" ht="15.75" thickBot="1" x14ac:dyDescent="0.3">
      <c r="B14" s="1366" t="s">
        <v>251</v>
      </c>
      <c r="C14" s="1367"/>
      <c r="D14" s="1368"/>
      <c r="F14" s="1366" t="s">
        <v>252</v>
      </c>
      <c r="G14" s="1367"/>
      <c r="H14" s="1368"/>
      <c r="J14" s="1366" t="s">
        <v>253</v>
      </c>
      <c r="K14" s="1367"/>
      <c r="L14" s="1368"/>
      <c r="N14" s="1366" t="s">
        <v>254</v>
      </c>
      <c r="O14" s="1367"/>
      <c r="P14" s="1368"/>
    </row>
    <row r="15" spans="2:16" ht="15" x14ac:dyDescent="0.25">
      <c r="B15" s="471">
        <f>N11+3</f>
        <v>45550</v>
      </c>
      <c r="C15" s="453" t="s">
        <v>244</v>
      </c>
      <c r="D15" s="472">
        <f t="shared" ref="D15:D19" si="7">B15</f>
        <v>45550</v>
      </c>
      <c r="F15" s="476">
        <f>B19+3</f>
        <v>45557</v>
      </c>
      <c r="G15" s="477" t="s">
        <v>244</v>
      </c>
      <c r="H15" s="478">
        <f t="shared" ref="H15:H19" si="8">F15</f>
        <v>45557</v>
      </c>
      <c r="J15" s="471">
        <f>F19+3</f>
        <v>45564</v>
      </c>
      <c r="K15" s="453" t="s">
        <v>244</v>
      </c>
      <c r="L15" s="472">
        <f t="shared" ref="L15:L19" si="9">J15</f>
        <v>45564</v>
      </c>
      <c r="N15" s="471">
        <f>J19+3</f>
        <v>45571</v>
      </c>
      <c r="O15" s="453" t="s">
        <v>244</v>
      </c>
      <c r="P15" s="472">
        <f t="shared" ref="P15:P19" si="10">N15</f>
        <v>45571</v>
      </c>
    </row>
    <row r="16" spans="2:16" ht="15" x14ac:dyDescent="0.25">
      <c r="B16" s="473">
        <f t="shared" ref="B16:B19" si="11">B15+1</f>
        <v>45551</v>
      </c>
      <c r="C16" s="459" t="s">
        <v>245</v>
      </c>
      <c r="D16" s="474">
        <f t="shared" si="7"/>
        <v>45551</v>
      </c>
      <c r="F16" s="479">
        <f t="shared" ref="F16:F19" si="12">F15+1</f>
        <v>45558</v>
      </c>
      <c r="G16" s="150" t="s">
        <v>245</v>
      </c>
      <c r="H16" s="480">
        <f t="shared" si="8"/>
        <v>45558</v>
      </c>
      <c r="J16" s="473">
        <f t="shared" ref="J16:J19" si="13">J15+1</f>
        <v>45565</v>
      </c>
      <c r="K16" s="459" t="s">
        <v>245</v>
      </c>
      <c r="L16" s="474">
        <f t="shared" si="9"/>
        <v>45565</v>
      </c>
      <c r="N16" s="473">
        <f t="shared" ref="N16:N19" si="14">N15+1</f>
        <v>45572</v>
      </c>
      <c r="O16" s="459" t="s">
        <v>245</v>
      </c>
      <c r="P16" s="474">
        <f t="shared" si="10"/>
        <v>45572</v>
      </c>
    </row>
    <row r="17" spans="2:16" ht="15" x14ac:dyDescent="0.25">
      <c r="B17" s="473">
        <f t="shared" si="11"/>
        <v>45552</v>
      </c>
      <c r="C17" s="459" t="s">
        <v>246</v>
      </c>
      <c r="D17" s="474">
        <f t="shared" si="7"/>
        <v>45552</v>
      </c>
      <c r="F17" s="473">
        <f t="shared" si="12"/>
        <v>45559</v>
      </c>
      <c r="G17" s="459" t="s">
        <v>246</v>
      </c>
      <c r="H17" s="474">
        <f t="shared" si="8"/>
        <v>45559</v>
      </c>
      <c r="J17" s="473">
        <f t="shared" si="13"/>
        <v>45566</v>
      </c>
      <c r="K17" s="459" t="s">
        <v>246</v>
      </c>
      <c r="L17" s="474">
        <f t="shared" si="9"/>
        <v>45566</v>
      </c>
      <c r="N17" s="473">
        <f t="shared" si="14"/>
        <v>45573</v>
      </c>
      <c r="O17" s="459" t="s">
        <v>246</v>
      </c>
      <c r="P17" s="474">
        <f t="shared" si="10"/>
        <v>45573</v>
      </c>
    </row>
    <row r="18" spans="2:16" ht="15" x14ac:dyDescent="0.25">
      <c r="B18" s="473">
        <f t="shared" si="11"/>
        <v>45553</v>
      </c>
      <c r="C18" s="459" t="s">
        <v>247</v>
      </c>
      <c r="D18" s="474">
        <f t="shared" si="7"/>
        <v>45553</v>
      </c>
      <c r="F18" s="473">
        <f t="shared" si="12"/>
        <v>45560</v>
      </c>
      <c r="G18" s="459" t="s">
        <v>247</v>
      </c>
      <c r="H18" s="474">
        <f t="shared" si="8"/>
        <v>45560</v>
      </c>
      <c r="J18" s="473">
        <f t="shared" si="13"/>
        <v>45567</v>
      </c>
      <c r="K18" s="459" t="s">
        <v>247</v>
      </c>
      <c r="L18" s="475">
        <f t="shared" si="9"/>
        <v>45567</v>
      </c>
      <c r="N18" s="473">
        <f t="shared" si="14"/>
        <v>45574</v>
      </c>
      <c r="O18" s="459" t="s">
        <v>247</v>
      </c>
      <c r="P18" s="475">
        <f t="shared" si="10"/>
        <v>45574</v>
      </c>
    </row>
    <row r="19" spans="2:16" ht="15.75" thickBot="1" x14ac:dyDescent="0.3">
      <c r="B19" s="473">
        <f t="shared" si="11"/>
        <v>45554</v>
      </c>
      <c r="C19" s="459" t="s">
        <v>248</v>
      </c>
      <c r="D19" s="474">
        <f t="shared" si="7"/>
        <v>45554</v>
      </c>
      <c r="F19" s="483">
        <f t="shared" si="12"/>
        <v>45561</v>
      </c>
      <c r="G19" s="292" t="s">
        <v>248</v>
      </c>
      <c r="H19" s="484">
        <f t="shared" si="8"/>
        <v>45561</v>
      </c>
      <c r="J19" s="473">
        <f t="shared" si="13"/>
        <v>45568</v>
      </c>
      <c r="K19" s="459" t="s">
        <v>248</v>
      </c>
      <c r="L19" s="475">
        <f t="shared" si="9"/>
        <v>45568</v>
      </c>
      <c r="N19" s="473">
        <f t="shared" si="14"/>
        <v>45575</v>
      </c>
      <c r="O19" s="459" t="s">
        <v>248</v>
      </c>
      <c r="P19" s="475">
        <f t="shared" si="10"/>
        <v>45575</v>
      </c>
    </row>
    <row r="20" spans="2:16" ht="15.75" thickBot="1" x14ac:dyDescent="0.3">
      <c r="B20" s="1360"/>
      <c r="C20" s="1361"/>
      <c r="D20" s="1362"/>
      <c r="F20" s="1363" t="str">
        <f>اساسي!E7</f>
        <v xml:space="preserve"> إجازة اليوم الوطني</v>
      </c>
      <c r="G20" s="1364"/>
      <c r="H20" s="1365"/>
      <c r="J20" s="1360"/>
      <c r="K20" s="1361"/>
      <c r="L20" s="1362"/>
      <c r="N20" s="1360"/>
      <c r="O20" s="1361"/>
      <c r="P20" s="1362"/>
    </row>
    <row r="21" spans="2:16" ht="0.95" customHeight="1" thickBot="1" x14ac:dyDescent="0.25"/>
    <row r="22" spans="2:16" ht="15.75" thickBot="1" x14ac:dyDescent="0.3">
      <c r="B22" s="1366" t="s">
        <v>256</v>
      </c>
      <c r="C22" s="1367"/>
      <c r="D22" s="1368"/>
      <c r="F22" s="1366" t="s">
        <v>257</v>
      </c>
      <c r="G22" s="1367"/>
      <c r="H22" s="1368"/>
      <c r="J22" s="1366" t="s">
        <v>258</v>
      </c>
      <c r="K22" s="1367"/>
      <c r="L22" s="1368"/>
      <c r="N22" s="1369" t="s">
        <v>640</v>
      </c>
      <c r="O22" s="1370"/>
      <c r="P22" s="1371"/>
    </row>
    <row r="23" spans="2:16" ht="15" x14ac:dyDescent="0.25">
      <c r="B23" s="471">
        <f>N19+3</f>
        <v>45578</v>
      </c>
      <c r="C23" s="453" t="s">
        <v>244</v>
      </c>
      <c r="D23" s="472">
        <f t="shared" ref="D23:D27" si="15">B23</f>
        <v>45578</v>
      </c>
      <c r="F23" s="471">
        <f>B27+3</f>
        <v>45585</v>
      </c>
      <c r="G23" s="453" t="s">
        <v>244</v>
      </c>
      <c r="H23" s="472">
        <f t="shared" ref="H23:H27" si="16">F23</f>
        <v>45585</v>
      </c>
      <c r="J23" s="471">
        <f>F27+3</f>
        <v>45592</v>
      </c>
      <c r="K23" s="453" t="s">
        <v>244</v>
      </c>
      <c r="L23" s="472">
        <f t="shared" ref="L23:L27" si="17">J23</f>
        <v>45592</v>
      </c>
      <c r="N23" s="525">
        <f>J27+3</f>
        <v>45599</v>
      </c>
      <c r="O23" s="446" t="s">
        <v>244</v>
      </c>
      <c r="P23" s="526">
        <f t="shared" ref="P23:P27" si="18">N23</f>
        <v>45599</v>
      </c>
    </row>
    <row r="24" spans="2:16" ht="15" x14ac:dyDescent="0.25">
      <c r="B24" s="473">
        <f t="shared" ref="B24:B27" si="19">B23+1</f>
        <v>45579</v>
      </c>
      <c r="C24" s="459" t="s">
        <v>245</v>
      </c>
      <c r="D24" s="474">
        <f t="shared" si="15"/>
        <v>45579</v>
      </c>
      <c r="F24" s="473">
        <f t="shared" ref="F24:F27" si="20">F23+1</f>
        <v>45586</v>
      </c>
      <c r="G24" s="459" t="s">
        <v>245</v>
      </c>
      <c r="H24" s="474">
        <f t="shared" si="16"/>
        <v>45586</v>
      </c>
      <c r="J24" s="473">
        <f t="shared" ref="J24:J27" si="21">J23+1</f>
        <v>45593</v>
      </c>
      <c r="K24" s="459" t="s">
        <v>245</v>
      </c>
      <c r="L24" s="474">
        <f t="shared" si="17"/>
        <v>45593</v>
      </c>
      <c r="N24" s="527">
        <f t="shared" ref="N24:N27" si="22">N23+1</f>
        <v>45600</v>
      </c>
      <c r="O24" s="433" t="s">
        <v>245</v>
      </c>
      <c r="P24" s="528">
        <f t="shared" si="18"/>
        <v>45600</v>
      </c>
    </row>
    <row r="25" spans="2:16" ht="15" x14ac:dyDescent="0.25">
      <c r="B25" s="473">
        <f t="shared" si="19"/>
        <v>45580</v>
      </c>
      <c r="C25" s="459" t="s">
        <v>246</v>
      </c>
      <c r="D25" s="474">
        <f t="shared" si="15"/>
        <v>45580</v>
      </c>
      <c r="F25" s="473">
        <f t="shared" si="20"/>
        <v>45587</v>
      </c>
      <c r="G25" s="459" t="s">
        <v>246</v>
      </c>
      <c r="H25" s="474">
        <f t="shared" si="16"/>
        <v>45587</v>
      </c>
      <c r="J25" s="473">
        <f t="shared" si="21"/>
        <v>45594</v>
      </c>
      <c r="K25" s="459" t="s">
        <v>246</v>
      </c>
      <c r="L25" s="474">
        <f t="shared" si="17"/>
        <v>45594</v>
      </c>
      <c r="N25" s="527">
        <f t="shared" si="22"/>
        <v>45601</v>
      </c>
      <c r="O25" s="433" t="s">
        <v>246</v>
      </c>
      <c r="P25" s="528">
        <f t="shared" si="18"/>
        <v>45601</v>
      </c>
    </row>
    <row r="26" spans="2:16" ht="15" x14ac:dyDescent="0.25">
      <c r="B26" s="473">
        <f t="shared" si="19"/>
        <v>45581</v>
      </c>
      <c r="C26" s="459" t="s">
        <v>247</v>
      </c>
      <c r="D26" s="474">
        <f t="shared" si="15"/>
        <v>45581</v>
      </c>
      <c r="F26" s="473">
        <f t="shared" si="20"/>
        <v>45588</v>
      </c>
      <c r="G26" s="459" t="s">
        <v>247</v>
      </c>
      <c r="H26" s="474">
        <f t="shared" si="16"/>
        <v>45588</v>
      </c>
      <c r="J26" s="473">
        <f t="shared" si="21"/>
        <v>45595</v>
      </c>
      <c r="K26" s="459" t="s">
        <v>247</v>
      </c>
      <c r="L26" s="475">
        <f t="shared" si="17"/>
        <v>45595</v>
      </c>
      <c r="N26" s="527">
        <f t="shared" si="22"/>
        <v>45602</v>
      </c>
      <c r="O26" s="433" t="s">
        <v>247</v>
      </c>
      <c r="P26" s="528">
        <f t="shared" si="18"/>
        <v>45602</v>
      </c>
    </row>
    <row r="27" spans="2:16" ht="15" x14ac:dyDescent="0.25">
      <c r="B27" s="481">
        <f t="shared" si="19"/>
        <v>45582</v>
      </c>
      <c r="C27" s="130" t="s">
        <v>248</v>
      </c>
      <c r="D27" s="482">
        <f t="shared" si="15"/>
        <v>45582</v>
      </c>
      <c r="F27" s="473">
        <f t="shared" si="20"/>
        <v>45589</v>
      </c>
      <c r="G27" s="459" t="s">
        <v>248</v>
      </c>
      <c r="H27" s="474">
        <f t="shared" si="16"/>
        <v>45589</v>
      </c>
      <c r="J27" s="473">
        <f t="shared" si="21"/>
        <v>45596</v>
      </c>
      <c r="K27" s="459" t="s">
        <v>248</v>
      </c>
      <c r="L27" s="475">
        <f t="shared" si="17"/>
        <v>45596</v>
      </c>
      <c r="N27" s="527">
        <f t="shared" si="22"/>
        <v>45603</v>
      </c>
      <c r="O27" s="433" t="s">
        <v>248</v>
      </c>
      <c r="P27" s="528">
        <f t="shared" si="18"/>
        <v>45603</v>
      </c>
    </row>
    <row r="28" spans="2:16" ht="15.75" thickBot="1" x14ac:dyDescent="0.3">
      <c r="B28" s="1353" t="str">
        <f>اساسي!E9</f>
        <v xml:space="preserve">إجازة نهاية أسبوع مطولة </v>
      </c>
      <c r="C28" s="1354"/>
      <c r="D28" s="1355"/>
      <c r="F28" s="1356"/>
      <c r="G28" s="1357"/>
      <c r="H28" s="1358"/>
      <c r="J28" s="1356"/>
      <c r="K28" s="1357"/>
      <c r="L28" s="1358"/>
      <c r="N28" s="1353" t="str">
        <f>اساسي!E10</f>
        <v xml:space="preserve"> نهاية الفصل الأول</v>
      </c>
      <c r="O28" s="1354"/>
      <c r="P28" s="1355"/>
    </row>
    <row r="29" spans="2:16" ht="15.75" thickBot="1" x14ac:dyDescent="0.3">
      <c r="B29" s="1314" t="s">
        <v>250</v>
      </c>
      <c r="C29" s="1315"/>
      <c r="D29" s="1315"/>
      <c r="E29" s="1315"/>
      <c r="F29" s="1315"/>
      <c r="G29" s="1315"/>
      <c r="H29" s="1315"/>
      <c r="I29" s="1315"/>
      <c r="J29" s="1315"/>
      <c r="K29" s="1315"/>
      <c r="L29" s="1315"/>
      <c r="M29" s="1315"/>
      <c r="N29" s="1315"/>
      <c r="O29" s="1315"/>
      <c r="P29" s="1316"/>
    </row>
    <row r="30" spans="2:16" ht="15.75" thickBot="1" x14ac:dyDescent="0.3">
      <c r="B30" s="1339" t="s">
        <v>10</v>
      </c>
      <c r="C30" s="1340"/>
      <c r="D30" s="1341"/>
      <c r="F30" s="1296">
        <f>اساسي!C6</f>
        <v>45522</v>
      </c>
      <c r="G30" s="1297"/>
      <c r="H30" s="1345" t="str">
        <f>اساسي!E6</f>
        <v>بداية الدراسة للفصل الدراسي الأول</v>
      </c>
      <c r="I30" s="1346"/>
      <c r="J30" s="1346"/>
      <c r="K30" s="1347"/>
      <c r="L30" s="1330" t="s">
        <v>641</v>
      </c>
      <c r="M30" s="1331"/>
      <c r="N30" s="1331"/>
      <c r="O30" s="1332"/>
      <c r="P30" s="499">
        <v>12</v>
      </c>
    </row>
    <row r="31" spans="2:16" ht="15" x14ac:dyDescent="0.25">
      <c r="B31" s="476">
        <f>N27+3</f>
        <v>45606</v>
      </c>
      <c r="C31" s="477" t="s">
        <v>244</v>
      </c>
      <c r="D31" s="490">
        <f t="shared" ref="D31:D35" si="23">B31</f>
        <v>45606</v>
      </c>
      <c r="F31" s="1222">
        <f>اساسي!C7</f>
        <v>45557</v>
      </c>
      <c r="G31" s="1226"/>
      <c r="H31" s="1348" t="str">
        <f>اساسي!E7</f>
        <v xml:space="preserve"> إجازة اليوم الوطني</v>
      </c>
      <c r="I31" s="1349"/>
      <c r="J31" s="1349"/>
      <c r="K31" s="1350"/>
      <c r="L31" s="1333" t="s">
        <v>642</v>
      </c>
      <c r="M31" s="1334"/>
      <c r="N31" s="1334"/>
      <c r="O31" s="1335"/>
      <c r="P31" s="494">
        <v>57</v>
      </c>
    </row>
    <row r="32" spans="2:16" ht="15.75" thickBot="1" x14ac:dyDescent="0.3">
      <c r="B32" s="479">
        <f t="shared" ref="B32:B35" si="24">B31+1</f>
        <v>45607</v>
      </c>
      <c r="C32" s="150" t="s">
        <v>245</v>
      </c>
      <c r="D32" s="491">
        <f t="shared" si="23"/>
        <v>45607</v>
      </c>
      <c r="F32" s="1222">
        <f>اساسي!C9</f>
        <v>45582</v>
      </c>
      <c r="G32" s="1226"/>
      <c r="H32" s="1348" t="str">
        <f>اساسي!E9</f>
        <v xml:space="preserve">إجازة نهاية أسبوع مطولة </v>
      </c>
      <c r="I32" s="1349"/>
      <c r="J32" s="1349"/>
      <c r="K32" s="1350"/>
      <c r="L32" s="1336" t="s">
        <v>643</v>
      </c>
      <c r="M32" s="1337"/>
      <c r="N32" s="1337"/>
      <c r="O32" s="1338"/>
      <c r="P32" s="429">
        <v>2</v>
      </c>
    </row>
    <row r="33" spans="2:16" ht="15" x14ac:dyDescent="0.25">
      <c r="B33" s="479">
        <f t="shared" si="24"/>
        <v>45608</v>
      </c>
      <c r="C33" s="150" t="s">
        <v>246</v>
      </c>
      <c r="D33" s="491">
        <f t="shared" si="23"/>
        <v>45608</v>
      </c>
      <c r="F33" s="1351" t="s">
        <v>644</v>
      </c>
      <c r="G33" s="1352"/>
      <c r="H33" s="1327" t="s">
        <v>645</v>
      </c>
      <c r="I33" s="1328"/>
      <c r="J33" s="1328"/>
      <c r="K33" s="1329"/>
      <c r="L33" s="1317"/>
      <c r="M33" s="1318"/>
      <c r="N33" s="1318"/>
      <c r="O33" s="1318"/>
      <c r="P33" s="1319"/>
    </row>
    <row r="34" spans="2:16" ht="15.75" thickBot="1" x14ac:dyDescent="0.3">
      <c r="B34" s="479">
        <f t="shared" si="24"/>
        <v>45609</v>
      </c>
      <c r="C34" s="150" t="s">
        <v>247</v>
      </c>
      <c r="D34" s="491">
        <f t="shared" si="23"/>
        <v>45609</v>
      </c>
      <c r="F34" s="1230">
        <f>اساسي!C10</f>
        <v>45603</v>
      </c>
      <c r="G34" s="1225"/>
      <c r="H34" s="1324" t="str">
        <f>اساسي!E10</f>
        <v xml:space="preserve"> نهاية الفصل الأول</v>
      </c>
      <c r="I34" s="1325"/>
      <c r="J34" s="1325"/>
      <c r="K34" s="1326"/>
      <c r="L34" s="1320"/>
      <c r="M34" s="1321"/>
      <c r="N34" s="1321"/>
      <c r="O34" s="1321"/>
      <c r="P34" s="1322"/>
    </row>
    <row r="35" spans="2:16" ht="15.75" thickBot="1" x14ac:dyDescent="0.3">
      <c r="B35" s="479">
        <f t="shared" si="24"/>
        <v>45610</v>
      </c>
      <c r="C35" s="150" t="s">
        <v>248</v>
      </c>
      <c r="D35" s="491">
        <f t="shared" si="23"/>
        <v>45610</v>
      </c>
      <c r="F35" s="1230">
        <f>اساسي!C11</f>
        <v>45604</v>
      </c>
      <c r="G35" s="1225"/>
      <c r="H35" s="1324" t="str">
        <f>اساسي!E11</f>
        <v>إجازة الخريف</v>
      </c>
      <c r="I35" s="1325"/>
      <c r="J35" s="1325"/>
      <c r="K35" s="1326"/>
      <c r="L35" s="1320"/>
      <c r="M35" s="1321"/>
      <c r="N35" s="1321"/>
      <c r="O35" s="1321"/>
      <c r="P35" s="1322"/>
    </row>
    <row r="36" spans="2:16" ht="15.75" thickBot="1" x14ac:dyDescent="0.3">
      <c r="B36" s="1342" t="str">
        <f>اساسي!E11</f>
        <v>إجازة الخريف</v>
      </c>
      <c r="C36" s="1343"/>
      <c r="D36" s="1344"/>
      <c r="F36" s="1230">
        <f>اساسي!C12</f>
        <v>45613</v>
      </c>
      <c r="G36" s="1225"/>
      <c r="H36" s="1324" t="str">
        <f>اساسي!E12</f>
        <v>بداية الدراسة للفصل الدراسي الثاني</v>
      </c>
      <c r="I36" s="1325"/>
      <c r="J36" s="1325"/>
      <c r="K36" s="1326"/>
      <c r="L36" s="996"/>
      <c r="M36" s="1323"/>
      <c r="N36" s="1323"/>
      <c r="O36" s="1323"/>
      <c r="P36" s="997"/>
    </row>
    <row r="37" spans="2:16" ht="15" x14ac:dyDescent="0.25">
      <c r="B37" s="500"/>
      <c r="C37" s="500"/>
      <c r="D37" s="500"/>
      <c r="E37" s="111"/>
      <c r="F37" s="497"/>
      <c r="G37" s="497"/>
      <c r="H37" s="498"/>
      <c r="I37" s="498"/>
      <c r="J37" s="498"/>
      <c r="K37" s="498"/>
      <c r="L37" s="461"/>
      <c r="M37" s="461"/>
      <c r="N37" s="461"/>
      <c r="O37" s="461"/>
      <c r="P37" s="461"/>
    </row>
    <row r="38" spans="2:16" ht="15" thickBot="1" x14ac:dyDescent="0.25"/>
    <row r="39" spans="2:16" x14ac:dyDescent="0.2">
      <c r="B39" s="1290" t="s">
        <v>646</v>
      </c>
      <c r="C39" s="1291"/>
      <c r="D39" s="1291"/>
      <c r="E39" s="1291"/>
      <c r="F39" s="1291"/>
      <c r="G39" s="1291"/>
      <c r="H39" s="1291"/>
      <c r="I39" s="1291"/>
      <c r="J39" s="1291"/>
      <c r="K39" s="1291"/>
      <c r="L39" s="1291"/>
      <c r="M39" s="1291"/>
      <c r="N39" s="1291"/>
      <c r="O39" s="1291"/>
      <c r="P39" s="1292"/>
    </row>
    <row r="40" spans="2:16" ht="15" thickBot="1" x14ac:dyDescent="0.25">
      <c r="B40" s="1293"/>
      <c r="C40" s="1294"/>
      <c r="D40" s="1294"/>
      <c r="E40" s="1294"/>
      <c r="F40" s="1294"/>
      <c r="G40" s="1294"/>
      <c r="H40" s="1294"/>
      <c r="I40" s="1294"/>
      <c r="J40" s="1294"/>
      <c r="K40" s="1294"/>
      <c r="L40" s="1294"/>
      <c r="M40" s="1294"/>
      <c r="N40" s="1294"/>
      <c r="O40" s="1294"/>
      <c r="P40" s="1295"/>
    </row>
    <row r="41" spans="2:16" ht="15" hidden="1" thickBot="1" x14ac:dyDescent="0.25"/>
    <row r="42" spans="2:16" ht="15.75" thickBot="1" x14ac:dyDescent="0.3">
      <c r="B42" s="1269" t="s">
        <v>638</v>
      </c>
      <c r="C42" s="1270"/>
      <c r="D42" s="1271"/>
      <c r="E42" s="86"/>
      <c r="F42" s="1269" t="s">
        <v>241</v>
      </c>
      <c r="G42" s="1270"/>
      <c r="H42" s="1271"/>
      <c r="I42" s="86"/>
      <c r="J42" s="1269" t="s">
        <v>242</v>
      </c>
      <c r="K42" s="1270"/>
      <c r="L42" s="1271"/>
      <c r="M42" s="86"/>
      <c r="N42" s="1269" t="s">
        <v>243</v>
      </c>
      <c r="O42" s="1270"/>
      <c r="P42" s="1271"/>
    </row>
    <row r="43" spans="2:16" ht="15" x14ac:dyDescent="0.25">
      <c r="B43" s="501">
        <f>B35+3</f>
        <v>45613</v>
      </c>
      <c r="C43" s="502" t="s">
        <v>244</v>
      </c>
      <c r="D43" s="503">
        <f t="shared" ref="D43:D47" si="25">B43</f>
        <v>45613</v>
      </c>
      <c r="E43" s="86"/>
      <c r="F43" s="504">
        <f>B47+3</f>
        <v>45620</v>
      </c>
      <c r="G43" s="505" t="s">
        <v>244</v>
      </c>
      <c r="H43" s="488">
        <f t="shared" ref="H43:H47" si="26">F43</f>
        <v>45620</v>
      </c>
      <c r="I43" s="86"/>
      <c r="J43" s="504">
        <f>F47+3</f>
        <v>45627</v>
      </c>
      <c r="K43" s="505" t="s">
        <v>244</v>
      </c>
      <c r="L43" s="488">
        <f t="shared" ref="L43:L47" si="27">J43</f>
        <v>45627</v>
      </c>
      <c r="M43" s="86"/>
      <c r="N43" s="504">
        <f>J47+3</f>
        <v>45634</v>
      </c>
      <c r="O43" s="505" t="s">
        <v>244</v>
      </c>
      <c r="P43" s="488">
        <f t="shared" ref="P43:P47" si="28">N43</f>
        <v>45634</v>
      </c>
    </row>
    <row r="44" spans="2:16" ht="15" x14ac:dyDescent="0.25">
      <c r="B44" s="506">
        <f t="shared" ref="B44:B47" si="29">B43+1</f>
        <v>45614</v>
      </c>
      <c r="C44" s="507" t="s">
        <v>245</v>
      </c>
      <c r="D44" s="508">
        <f t="shared" si="25"/>
        <v>45614</v>
      </c>
      <c r="E44" s="86"/>
      <c r="F44" s="509">
        <f t="shared" ref="F44:F47" si="30">F43+1</f>
        <v>45621</v>
      </c>
      <c r="G44" s="510" t="s">
        <v>245</v>
      </c>
      <c r="H44" s="475">
        <f t="shared" si="26"/>
        <v>45621</v>
      </c>
      <c r="I44" s="86"/>
      <c r="J44" s="509">
        <f t="shared" ref="J44:J47" si="31">J43+1</f>
        <v>45628</v>
      </c>
      <c r="K44" s="510" t="s">
        <v>245</v>
      </c>
      <c r="L44" s="475">
        <f t="shared" si="27"/>
        <v>45628</v>
      </c>
      <c r="M44" s="86"/>
      <c r="N44" s="509">
        <f t="shared" ref="N44:N47" si="32">N43+1</f>
        <v>45635</v>
      </c>
      <c r="O44" s="510" t="s">
        <v>245</v>
      </c>
      <c r="P44" s="475">
        <f t="shared" si="28"/>
        <v>45635</v>
      </c>
    </row>
    <row r="45" spans="2:16" ht="15" x14ac:dyDescent="0.25">
      <c r="B45" s="506">
        <f t="shared" si="29"/>
        <v>45615</v>
      </c>
      <c r="C45" s="507" t="s">
        <v>246</v>
      </c>
      <c r="D45" s="508">
        <f t="shared" si="25"/>
        <v>45615</v>
      </c>
      <c r="E45" s="86"/>
      <c r="F45" s="509">
        <f t="shared" si="30"/>
        <v>45622</v>
      </c>
      <c r="G45" s="510" t="s">
        <v>246</v>
      </c>
      <c r="H45" s="475">
        <f t="shared" si="26"/>
        <v>45622</v>
      </c>
      <c r="I45" s="86"/>
      <c r="J45" s="509">
        <f t="shared" si="31"/>
        <v>45629</v>
      </c>
      <c r="K45" s="510" t="s">
        <v>246</v>
      </c>
      <c r="L45" s="475">
        <f t="shared" si="27"/>
        <v>45629</v>
      </c>
      <c r="M45" s="86"/>
      <c r="N45" s="509">
        <f t="shared" si="32"/>
        <v>45636</v>
      </c>
      <c r="O45" s="510" t="s">
        <v>246</v>
      </c>
      <c r="P45" s="475">
        <f t="shared" si="28"/>
        <v>45636</v>
      </c>
    </row>
    <row r="46" spans="2:16" ht="15" x14ac:dyDescent="0.25">
      <c r="B46" s="506">
        <f t="shared" si="29"/>
        <v>45616</v>
      </c>
      <c r="C46" s="507" t="s">
        <v>247</v>
      </c>
      <c r="D46" s="508">
        <f t="shared" si="25"/>
        <v>45616</v>
      </c>
      <c r="E46" s="86"/>
      <c r="F46" s="509">
        <f t="shared" si="30"/>
        <v>45623</v>
      </c>
      <c r="G46" s="510" t="s">
        <v>247</v>
      </c>
      <c r="H46" s="475">
        <f t="shared" si="26"/>
        <v>45623</v>
      </c>
      <c r="I46" s="86"/>
      <c r="J46" s="509">
        <f t="shared" si="31"/>
        <v>45630</v>
      </c>
      <c r="K46" s="510" t="s">
        <v>247</v>
      </c>
      <c r="L46" s="475">
        <f t="shared" si="27"/>
        <v>45630</v>
      </c>
      <c r="M46" s="86"/>
      <c r="N46" s="514">
        <f t="shared" si="32"/>
        <v>45637</v>
      </c>
      <c r="O46" s="515" t="s">
        <v>247</v>
      </c>
      <c r="P46" s="491">
        <f t="shared" si="28"/>
        <v>45637</v>
      </c>
    </row>
    <row r="47" spans="2:16" ht="15.75" thickBot="1" x14ac:dyDescent="0.3">
      <c r="B47" s="511">
        <f t="shared" si="29"/>
        <v>45617</v>
      </c>
      <c r="C47" s="512" t="s">
        <v>248</v>
      </c>
      <c r="D47" s="513">
        <f t="shared" si="25"/>
        <v>45617</v>
      </c>
      <c r="E47" s="86"/>
      <c r="F47" s="509">
        <f t="shared" si="30"/>
        <v>45624</v>
      </c>
      <c r="G47" s="510" t="s">
        <v>248</v>
      </c>
      <c r="H47" s="475">
        <f t="shared" si="26"/>
        <v>45624</v>
      </c>
      <c r="I47" s="86"/>
      <c r="J47" s="509">
        <f t="shared" si="31"/>
        <v>45631</v>
      </c>
      <c r="K47" s="510" t="s">
        <v>248</v>
      </c>
      <c r="L47" s="475">
        <f t="shared" si="27"/>
        <v>45631</v>
      </c>
      <c r="M47" s="86"/>
      <c r="N47" s="514">
        <f t="shared" si="32"/>
        <v>45638</v>
      </c>
      <c r="O47" s="515" t="s">
        <v>248</v>
      </c>
      <c r="P47" s="491">
        <f t="shared" si="28"/>
        <v>45638</v>
      </c>
    </row>
    <row r="48" spans="2:16" ht="15.75" thickBot="1" x14ac:dyDescent="0.3">
      <c r="B48" s="1278" t="str">
        <f>اساسي!E12</f>
        <v>بداية الدراسة للفصل الدراسي الثاني</v>
      </c>
      <c r="C48" s="1279"/>
      <c r="D48" s="1280"/>
      <c r="E48" s="86"/>
      <c r="F48" s="1272"/>
      <c r="G48" s="1273"/>
      <c r="H48" s="1274"/>
      <c r="I48" s="86"/>
      <c r="J48" s="1272"/>
      <c r="K48" s="1273"/>
      <c r="L48" s="1274"/>
      <c r="M48" s="86"/>
      <c r="N48" s="1311" t="str">
        <f>اساسي!E13</f>
        <v xml:space="preserve">إجازة مطولة </v>
      </c>
      <c r="O48" s="1312"/>
      <c r="P48" s="1313"/>
    </row>
    <row r="49" spans="2:16" ht="0.95" customHeight="1" thickBot="1" x14ac:dyDescent="0.25">
      <c r="B49" s="1268"/>
      <c r="C49" s="1268"/>
      <c r="D49" s="1268"/>
      <c r="E49" s="1268"/>
      <c r="F49" s="1268"/>
      <c r="G49" s="1268"/>
      <c r="H49" s="1268"/>
      <c r="I49" s="1268"/>
      <c r="J49" s="1268"/>
      <c r="K49" s="1268"/>
      <c r="L49" s="1268"/>
      <c r="M49" s="1268"/>
      <c r="N49" s="1268"/>
      <c r="O49" s="1268"/>
      <c r="P49" s="1268"/>
    </row>
    <row r="50" spans="2:16" ht="15.75" thickBot="1" x14ac:dyDescent="0.3">
      <c r="B50" s="1269" t="s">
        <v>251</v>
      </c>
      <c r="C50" s="1270"/>
      <c r="D50" s="1271"/>
      <c r="E50" s="86"/>
      <c r="F50" s="1269" t="s">
        <v>252</v>
      </c>
      <c r="G50" s="1270"/>
      <c r="H50" s="1271"/>
      <c r="I50" s="86"/>
      <c r="J50" s="1269" t="s">
        <v>253</v>
      </c>
      <c r="K50" s="1270"/>
      <c r="L50" s="1271"/>
      <c r="M50" s="86"/>
      <c r="N50" s="1269" t="s">
        <v>254</v>
      </c>
      <c r="O50" s="1270"/>
      <c r="P50" s="1271"/>
    </row>
    <row r="51" spans="2:16" ht="15" x14ac:dyDescent="0.25">
      <c r="B51" s="504">
        <f>N47+3</f>
        <v>45641</v>
      </c>
      <c r="C51" s="505" t="s">
        <v>244</v>
      </c>
      <c r="D51" s="488">
        <f t="shared" ref="D51:D55" si="33">B51</f>
        <v>45641</v>
      </c>
      <c r="E51" s="86"/>
      <c r="F51" s="504">
        <f>B55+3</f>
        <v>45648</v>
      </c>
      <c r="G51" s="505" t="s">
        <v>244</v>
      </c>
      <c r="H51" s="488">
        <f t="shared" ref="H51:H55" si="34">F51</f>
        <v>45648</v>
      </c>
      <c r="I51" s="86"/>
      <c r="J51" s="504">
        <f>F55+3</f>
        <v>45655</v>
      </c>
      <c r="K51" s="505" t="s">
        <v>244</v>
      </c>
      <c r="L51" s="488">
        <f t="shared" ref="L51:L55" si="35">J51</f>
        <v>45655</v>
      </c>
      <c r="M51" s="86"/>
      <c r="N51" s="501">
        <f>J55+10</f>
        <v>45669</v>
      </c>
      <c r="O51" s="502" t="s">
        <v>244</v>
      </c>
      <c r="P51" s="503">
        <f t="shared" ref="P51:P55" si="36">N51</f>
        <v>45669</v>
      </c>
    </row>
    <row r="52" spans="2:16" ht="15" x14ac:dyDescent="0.25">
      <c r="B52" s="509">
        <f t="shared" ref="B52:B55" si="37">B51+1</f>
        <v>45642</v>
      </c>
      <c r="C52" s="510" t="s">
        <v>245</v>
      </c>
      <c r="D52" s="475">
        <f t="shared" si="33"/>
        <v>45642</v>
      </c>
      <c r="E52" s="86"/>
      <c r="F52" s="509">
        <f t="shared" ref="F52:F55" si="38">F51+1</f>
        <v>45649</v>
      </c>
      <c r="G52" s="510" t="s">
        <v>245</v>
      </c>
      <c r="H52" s="475">
        <f t="shared" si="34"/>
        <v>45649</v>
      </c>
      <c r="I52" s="86"/>
      <c r="J52" s="509">
        <f t="shared" ref="J52:J55" si="39">J51+1</f>
        <v>45656</v>
      </c>
      <c r="K52" s="510" t="s">
        <v>245</v>
      </c>
      <c r="L52" s="475">
        <f t="shared" si="35"/>
        <v>45656</v>
      </c>
      <c r="M52" s="86"/>
      <c r="N52" s="509">
        <f t="shared" ref="N52:N55" si="40">N51+1</f>
        <v>45670</v>
      </c>
      <c r="O52" s="510" t="s">
        <v>245</v>
      </c>
      <c r="P52" s="475">
        <f t="shared" si="36"/>
        <v>45670</v>
      </c>
    </row>
    <row r="53" spans="2:16" ht="15" x14ac:dyDescent="0.25">
      <c r="B53" s="509">
        <f t="shared" si="37"/>
        <v>45643</v>
      </c>
      <c r="C53" s="510" t="s">
        <v>246</v>
      </c>
      <c r="D53" s="475">
        <f t="shared" si="33"/>
        <v>45643</v>
      </c>
      <c r="E53" s="86"/>
      <c r="F53" s="509">
        <f t="shared" si="38"/>
        <v>45650</v>
      </c>
      <c r="G53" s="510" t="s">
        <v>246</v>
      </c>
      <c r="H53" s="475">
        <f t="shared" si="34"/>
        <v>45650</v>
      </c>
      <c r="I53" s="86"/>
      <c r="J53" s="509">
        <f t="shared" si="39"/>
        <v>45657</v>
      </c>
      <c r="K53" s="510" t="s">
        <v>246</v>
      </c>
      <c r="L53" s="475">
        <f t="shared" si="35"/>
        <v>45657</v>
      </c>
      <c r="M53" s="86"/>
      <c r="N53" s="509">
        <f t="shared" si="40"/>
        <v>45671</v>
      </c>
      <c r="O53" s="510" t="s">
        <v>246</v>
      </c>
      <c r="P53" s="475">
        <f t="shared" si="36"/>
        <v>45671</v>
      </c>
    </row>
    <row r="54" spans="2:16" ht="15" x14ac:dyDescent="0.25">
      <c r="B54" s="509">
        <f t="shared" si="37"/>
        <v>45644</v>
      </c>
      <c r="C54" s="510" t="s">
        <v>247</v>
      </c>
      <c r="D54" s="475">
        <f t="shared" si="33"/>
        <v>45644</v>
      </c>
      <c r="E54" s="86"/>
      <c r="F54" s="509">
        <f t="shared" si="38"/>
        <v>45651</v>
      </c>
      <c r="G54" s="510" t="s">
        <v>247</v>
      </c>
      <c r="H54" s="475">
        <f t="shared" si="34"/>
        <v>45651</v>
      </c>
      <c r="I54" s="86"/>
      <c r="J54" s="509">
        <f t="shared" si="39"/>
        <v>45658</v>
      </c>
      <c r="K54" s="510" t="s">
        <v>247</v>
      </c>
      <c r="L54" s="475">
        <f t="shared" si="35"/>
        <v>45658</v>
      </c>
      <c r="M54" s="86"/>
      <c r="N54" s="509">
        <f t="shared" si="40"/>
        <v>45672</v>
      </c>
      <c r="O54" s="510" t="s">
        <v>247</v>
      </c>
      <c r="P54" s="475">
        <f t="shared" si="36"/>
        <v>45672</v>
      </c>
    </row>
    <row r="55" spans="2:16" ht="15.75" thickBot="1" x14ac:dyDescent="0.3">
      <c r="B55" s="509">
        <f t="shared" si="37"/>
        <v>45645</v>
      </c>
      <c r="C55" s="510" t="s">
        <v>248</v>
      </c>
      <c r="D55" s="475">
        <f t="shared" si="33"/>
        <v>45645</v>
      </c>
      <c r="E55" s="86"/>
      <c r="F55" s="516">
        <f t="shared" si="38"/>
        <v>45652</v>
      </c>
      <c r="G55" s="517" t="s">
        <v>248</v>
      </c>
      <c r="H55" s="518">
        <f t="shared" si="34"/>
        <v>45652</v>
      </c>
      <c r="I55" s="86"/>
      <c r="J55" s="509">
        <f t="shared" si="39"/>
        <v>45659</v>
      </c>
      <c r="K55" s="510" t="s">
        <v>248</v>
      </c>
      <c r="L55" s="475">
        <f t="shared" si="35"/>
        <v>45659</v>
      </c>
      <c r="M55" s="86"/>
      <c r="N55" s="509">
        <f t="shared" si="40"/>
        <v>45673</v>
      </c>
      <c r="O55" s="510" t="s">
        <v>248</v>
      </c>
      <c r="P55" s="475">
        <f t="shared" si="36"/>
        <v>45673</v>
      </c>
    </row>
    <row r="56" spans="2:16" ht="15.75" thickBot="1" x14ac:dyDescent="0.3">
      <c r="B56" s="1272"/>
      <c r="C56" s="1273"/>
      <c r="D56" s="1274"/>
      <c r="E56" s="86"/>
      <c r="F56" s="1256"/>
      <c r="G56" s="1257"/>
      <c r="H56" s="1258"/>
      <c r="I56" s="86"/>
      <c r="J56" s="1311" t="str">
        <f>اساسي!E15</f>
        <v xml:space="preserve">إجازة منتصف العام الدراسي </v>
      </c>
      <c r="K56" s="1312"/>
      <c r="L56" s="1313"/>
      <c r="M56" s="86"/>
      <c r="N56" s="1278" t="str">
        <f>اساسي!E16</f>
        <v xml:space="preserve">استئناف الدراسة </v>
      </c>
      <c r="O56" s="1279"/>
      <c r="P56" s="1280"/>
    </row>
    <row r="57" spans="2:16" ht="0.95" customHeight="1" thickBot="1" x14ac:dyDescent="0.25">
      <c r="B57" s="86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</row>
    <row r="58" spans="2:16" ht="15.75" thickBot="1" x14ac:dyDescent="0.3">
      <c r="B58" s="1256" t="s">
        <v>256</v>
      </c>
      <c r="C58" s="1257"/>
      <c r="D58" s="1258"/>
      <c r="E58" s="524"/>
      <c r="F58" s="1256" t="s">
        <v>257</v>
      </c>
      <c r="G58" s="1257"/>
      <c r="H58" s="1258"/>
      <c r="I58" s="524"/>
      <c r="J58" s="1256" t="s">
        <v>258</v>
      </c>
      <c r="K58" s="1257"/>
      <c r="L58" s="1258"/>
      <c r="M58" s="524"/>
      <c r="N58" s="1256" t="s">
        <v>640</v>
      </c>
      <c r="O58" s="1257"/>
      <c r="P58" s="1258"/>
    </row>
    <row r="59" spans="2:16" ht="15" x14ac:dyDescent="0.25">
      <c r="B59" s="504">
        <f>N55+3</f>
        <v>45676</v>
      </c>
      <c r="C59" s="505" t="s">
        <v>244</v>
      </c>
      <c r="D59" s="488">
        <f t="shared" ref="D59:D63" si="41">B59</f>
        <v>45676</v>
      </c>
      <c r="E59" s="524"/>
      <c r="F59" s="504">
        <f>B63+3</f>
        <v>45683</v>
      </c>
      <c r="G59" s="505" t="s">
        <v>244</v>
      </c>
      <c r="H59" s="488">
        <f t="shared" ref="H59:H63" si="42">F59</f>
        <v>45683</v>
      </c>
      <c r="I59" s="524"/>
      <c r="J59" s="504">
        <f>F63+3</f>
        <v>45690</v>
      </c>
      <c r="K59" s="505" t="s">
        <v>244</v>
      </c>
      <c r="L59" s="488">
        <f t="shared" ref="L59:L63" si="43">J59</f>
        <v>45690</v>
      </c>
      <c r="M59" s="524"/>
      <c r="N59" s="504">
        <f>J63+3</f>
        <v>45697</v>
      </c>
      <c r="O59" s="505" t="s">
        <v>244</v>
      </c>
      <c r="P59" s="488">
        <f t="shared" ref="P59:P63" si="44">N59</f>
        <v>45697</v>
      </c>
    </row>
    <row r="60" spans="2:16" ht="15" x14ac:dyDescent="0.25">
      <c r="B60" s="509">
        <f t="shared" ref="B60:B63" si="45">B59+1</f>
        <v>45677</v>
      </c>
      <c r="C60" s="510" t="s">
        <v>245</v>
      </c>
      <c r="D60" s="475">
        <f t="shared" si="41"/>
        <v>45677</v>
      </c>
      <c r="E60" s="524"/>
      <c r="F60" s="509">
        <f t="shared" ref="F60:F63" si="46">F59+1</f>
        <v>45684</v>
      </c>
      <c r="G60" s="510" t="s">
        <v>245</v>
      </c>
      <c r="H60" s="475">
        <f t="shared" si="42"/>
        <v>45684</v>
      </c>
      <c r="I60" s="524"/>
      <c r="J60" s="509">
        <f t="shared" ref="J60:J63" si="47">J59+1</f>
        <v>45691</v>
      </c>
      <c r="K60" s="510" t="s">
        <v>245</v>
      </c>
      <c r="L60" s="475">
        <f t="shared" si="43"/>
        <v>45691</v>
      </c>
      <c r="M60" s="524"/>
      <c r="N60" s="509">
        <f t="shared" ref="N60:N63" si="48">N59+1</f>
        <v>45698</v>
      </c>
      <c r="O60" s="510" t="s">
        <v>245</v>
      </c>
      <c r="P60" s="475">
        <f t="shared" si="44"/>
        <v>45698</v>
      </c>
    </row>
    <row r="61" spans="2:16" ht="15" x14ac:dyDescent="0.25">
      <c r="B61" s="509">
        <f t="shared" si="45"/>
        <v>45678</v>
      </c>
      <c r="C61" s="510" t="s">
        <v>246</v>
      </c>
      <c r="D61" s="475">
        <f t="shared" si="41"/>
        <v>45678</v>
      </c>
      <c r="E61" s="524"/>
      <c r="F61" s="509">
        <f t="shared" si="46"/>
        <v>45685</v>
      </c>
      <c r="G61" s="510" t="s">
        <v>246</v>
      </c>
      <c r="H61" s="475">
        <f t="shared" si="42"/>
        <v>45685</v>
      </c>
      <c r="I61" s="524"/>
      <c r="J61" s="509">
        <f t="shared" si="47"/>
        <v>45692</v>
      </c>
      <c r="K61" s="510" t="s">
        <v>246</v>
      </c>
      <c r="L61" s="475">
        <f t="shared" si="43"/>
        <v>45692</v>
      </c>
      <c r="M61" s="524"/>
      <c r="N61" s="509">
        <f t="shared" si="48"/>
        <v>45699</v>
      </c>
      <c r="O61" s="510" t="s">
        <v>246</v>
      </c>
      <c r="P61" s="475">
        <f t="shared" si="44"/>
        <v>45699</v>
      </c>
    </row>
    <row r="62" spans="2:16" ht="15" x14ac:dyDescent="0.25">
      <c r="B62" s="509">
        <f t="shared" si="45"/>
        <v>45679</v>
      </c>
      <c r="C62" s="510" t="s">
        <v>247</v>
      </c>
      <c r="D62" s="475">
        <f t="shared" si="41"/>
        <v>45679</v>
      </c>
      <c r="E62" s="524"/>
      <c r="F62" s="509">
        <f t="shared" si="46"/>
        <v>45686</v>
      </c>
      <c r="G62" s="510" t="s">
        <v>247</v>
      </c>
      <c r="H62" s="475">
        <f t="shared" si="42"/>
        <v>45686</v>
      </c>
      <c r="I62" s="524"/>
      <c r="J62" s="509">
        <f t="shared" si="47"/>
        <v>45693</v>
      </c>
      <c r="K62" s="510" t="s">
        <v>247</v>
      </c>
      <c r="L62" s="475">
        <f t="shared" si="43"/>
        <v>45693</v>
      </c>
      <c r="M62" s="524"/>
      <c r="N62" s="509">
        <f t="shared" si="48"/>
        <v>45700</v>
      </c>
      <c r="O62" s="510" t="s">
        <v>247</v>
      </c>
      <c r="P62" s="475">
        <f t="shared" si="44"/>
        <v>45700</v>
      </c>
    </row>
    <row r="63" spans="2:16" ht="15" x14ac:dyDescent="0.25">
      <c r="B63" s="509">
        <f t="shared" si="45"/>
        <v>45680</v>
      </c>
      <c r="C63" s="510" t="s">
        <v>248</v>
      </c>
      <c r="D63" s="475">
        <f t="shared" si="41"/>
        <v>45680</v>
      </c>
      <c r="E63" s="524"/>
      <c r="F63" s="509">
        <f t="shared" si="46"/>
        <v>45687</v>
      </c>
      <c r="G63" s="510" t="s">
        <v>248</v>
      </c>
      <c r="H63" s="475">
        <f t="shared" si="42"/>
        <v>45687</v>
      </c>
      <c r="I63" s="524"/>
      <c r="J63" s="509">
        <f t="shared" si="47"/>
        <v>45694</v>
      </c>
      <c r="K63" s="510" t="s">
        <v>248</v>
      </c>
      <c r="L63" s="475">
        <f t="shared" si="43"/>
        <v>45694</v>
      </c>
      <c r="M63" s="524"/>
      <c r="N63" s="509">
        <f t="shared" si="48"/>
        <v>45701</v>
      </c>
      <c r="O63" s="510" t="s">
        <v>248</v>
      </c>
      <c r="P63" s="475">
        <f t="shared" si="44"/>
        <v>45701</v>
      </c>
    </row>
    <row r="64" spans="2:16" ht="15.75" thickBot="1" x14ac:dyDescent="0.3">
      <c r="B64" s="1259"/>
      <c r="C64" s="1260"/>
      <c r="D64" s="1261"/>
      <c r="E64" s="524"/>
      <c r="F64" s="1259"/>
      <c r="G64" s="1260"/>
      <c r="H64" s="1261"/>
      <c r="I64" s="524"/>
      <c r="J64" s="1259"/>
      <c r="K64" s="1260"/>
      <c r="L64" s="1261"/>
      <c r="M64" s="524"/>
      <c r="N64" s="1259"/>
      <c r="O64" s="1260"/>
      <c r="P64" s="1261"/>
    </row>
    <row r="65" spans="2:16" ht="15.75" thickBot="1" x14ac:dyDescent="0.3">
      <c r="B65" s="1240" t="s">
        <v>250</v>
      </c>
      <c r="C65" s="1241"/>
      <c r="D65" s="1241"/>
      <c r="E65" s="1241"/>
      <c r="F65" s="1241"/>
      <c r="G65" s="1241"/>
      <c r="H65" s="1241"/>
      <c r="I65" s="1241"/>
      <c r="J65" s="1241"/>
      <c r="K65" s="1241"/>
      <c r="L65" s="1241"/>
      <c r="M65" s="1241"/>
      <c r="N65" s="1241"/>
      <c r="O65" s="1241"/>
      <c r="P65" s="1243"/>
    </row>
    <row r="66" spans="2:16" ht="15.75" thickBot="1" x14ac:dyDescent="0.3">
      <c r="B66" s="1244" t="s">
        <v>647</v>
      </c>
      <c r="C66" s="1245"/>
      <c r="D66" s="1246"/>
      <c r="E66" s="86"/>
      <c r="F66" s="1247">
        <f>اساسي!C12</f>
        <v>45613</v>
      </c>
      <c r="G66" s="1249"/>
      <c r="H66" s="1308" t="str">
        <f>اساسي!E12</f>
        <v>بداية الدراسة للفصل الدراسي الثاني</v>
      </c>
      <c r="I66" s="1248"/>
      <c r="J66" s="1248"/>
      <c r="K66" s="1249"/>
      <c r="L66" s="1309" t="s">
        <v>641</v>
      </c>
      <c r="M66" s="1251"/>
      <c r="N66" s="1251"/>
      <c r="O66" s="1252"/>
      <c r="P66" s="521">
        <v>13</v>
      </c>
    </row>
    <row r="67" spans="2:16" ht="15" x14ac:dyDescent="0.25">
      <c r="B67" s="529">
        <f>N63+3</f>
        <v>45704</v>
      </c>
      <c r="C67" s="530" t="s">
        <v>244</v>
      </c>
      <c r="D67" s="526">
        <f t="shared" ref="D67:D71" si="49">B67</f>
        <v>45704</v>
      </c>
      <c r="E67" s="86"/>
      <c r="F67" s="1296">
        <f>اساسي!C13</f>
        <v>45637</v>
      </c>
      <c r="G67" s="1297"/>
      <c r="H67" s="1298" t="str">
        <f>اساسي!E13</f>
        <v xml:space="preserve">إجازة مطولة </v>
      </c>
      <c r="I67" s="1299"/>
      <c r="J67" s="1299"/>
      <c r="K67" s="1297"/>
      <c r="L67" s="1310" t="s">
        <v>642</v>
      </c>
      <c r="M67" s="1254"/>
      <c r="N67" s="1254"/>
      <c r="O67" s="1255"/>
      <c r="P67" s="522">
        <v>63</v>
      </c>
    </row>
    <row r="68" spans="2:16" ht="15.75" thickBot="1" x14ac:dyDescent="0.3">
      <c r="B68" s="531">
        <f t="shared" ref="B68:B71" si="50">B67+1</f>
        <v>45705</v>
      </c>
      <c r="C68" s="532" t="s">
        <v>245</v>
      </c>
      <c r="D68" s="528">
        <f t="shared" si="49"/>
        <v>45705</v>
      </c>
      <c r="E68" s="86"/>
      <c r="F68" s="1296">
        <f>اساسي!C15</f>
        <v>45660</v>
      </c>
      <c r="G68" s="1297"/>
      <c r="H68" s="1298" t="str">
        <f>اساسي!E15</f>
        <v xml:space="preserve">إجازة منتصف العام الدراسي </v>
      </c>
      <c r="I68" s="1299"/>
      <c r="J68" s="1299"/>
      <c r="K68" s="1297"/>
      <c r="L68" s="1300" t="s">
        <v>643</v>
      </c>
      <c r="M68" s="1232"/>
      <c r="N68" s="1232"/>
      <c r="O68" s="1233"/>
      <c r="P68" s="523">
        <v>2</v>
      </c>
    </row>
    <row r="69" spans="2:16" ht="15" x14ac:dyDescent="0.25">
      <c r="B69" s="531">
        <f t="shared" si="50"/>
        <v>45706</v>
      </c>
      <c r="C69" s="532" t="s">
        <v>246</v>
      </c>
      <c r="D69" s="528">
        <f t="shared" si="49"/>
        <v>45706</v>
      </c>
      <c r="E69" s="86"/>
      <c r="F69" s="1296">
        <f>اساسي!C16</f>
        <v>45669</v>
      </c>
      <c r="G69" s="1297"/>
      <c r="H69" s="1298" t="str">
        <f>اساسي!E16</f>
        <v xml:space="preserve">استئناف الدراسة </v>
      </c>
      <c r="I69" s="1299"/>
      <c r="J69" s="1299"/>
      <c r="K69" s="1297"/>
      <c r="L69" s="1301"/>
      <c r="M69" s="1234"/>
      <c r="N69" s="1234"/>
      <c r="O69" s="1234"/>
      <c r="P69" s="1235"/>
    </row>
    <row r="70" spans="2:16" ht="15" x14ac:dyDescent="0.25">
      <c r="B70" s="531">
        <f t="shared" si="50"/>
        <v>45707</v>
      </c>
      <c r="C70" s="532" t="s">
        <v>247</v>
      </c>
      <c r="D70" s="528">
        <f t="shared" si="49"/>
        <v>45707</v>
      </c>
      <c r="E70" s="86"/>
      <c r="F70" s="1304" t="str">
        <f>B66</f>
        <v>الأسبوع  الثالث عشر</v>
      </c>
      <c r="G70" s="1305"/>
      <c r="H70" s="1306" t="s">
        <v>648</v>
      </c>
      <c r="I70" s="1307"/>
      <c r="J70" s="1307"/>
      <c r="K70" s="1305"/>
      <c r="L70" s="1302"/>
      <c r="M70" s="1236"/>
      <c r="N70" s="1236"/>
      <c r="O70" s="1236"/>
      <c r="P70" s="1237"/>
    </row>
    <row r="71" spans="2:16" ht="15" x14ac:dyDescent="0.25">
      <c r="B71" s="531">
        <f t="shared" si="50"/>
        <v>45708</v>
      </c>
      <c r="C71" s="532" t="s">
        <v>248</v>
      </c>
      <c r="D71" s="528">
        <f t="shared" si="49"/>
        <v>45708</v>
      </c>
      <c r="E71" s="86"/>
      <c r="F71" s="1296">
        <f>اساسي!C17</f>
        <v>45708</v>
      </c>
      <c r="G71" s="1297"/>
      <c r="H71" s="1298" t="str">
        <f>اساسي!E17</f>
        <v>نهاية الفصل الدراسي الثاني</v>
      </c>
      <c r="I71" s="1299"/>
      <c r="J71" s="1299"/>
      <c r="K71" s="1297"/>
      <c r="L71" s="1302"/>
      <c r="M71" s="1236"/>
      <c r="N71" s="1236"/>
      <c r="O71" s="1236"/>
      <c r="P71" s="1237"/>
    </row>
    <row r="72" spans="2:16" ht="15.75" thickBot="1" x14ac:dyDescent="0.3">
      <c r="B72" s="1227" t="str">
        <f>اساسي!E17</f>
        <v>نهاية الفصل الدراسي الثاني</v>
      </c>
      <c r="C72" s="1228"/>
      <c r="D72" s="1229"/>
      <c r="E72" s="86"/>
      <c r="F72" s="1284">
        <f>اساسي!C18</f>
        <v>45711</v>
      </c>
      <c r="G72" s="1285"/>
      <c r="H72" s="1286" t="str">
        <f>اساسي!E18</f>
        <v xml:space="preserve">إجازة يوم التأسيس </v>
      </c>
      <c r="I72" s="1287"/>
      <c r="J72" s="1288" t="str">
        <f>اساسي!E19</f>
        <v xml:space="preserve">إجازة الشتاء </v>
      </c>
      <c r="K72" s="1289"/>
      <c r="L72" s="1303"/>
      <c r="M72" s="1238"/>
      <c r="N72" s="1238"/>
      <c r="O72" s="1238"/>
      <c r="P72" s="1239"/>
    </row>
    <row r="74" spans="2:16" ht="15" thickBot="1" x14ac:dyDescent="0.25"/>
    <row r="75" spans="2:16" x14ac:dyDescent="0.2">
      <c r="B75" s="1290" t="s">
        <v>649</v>
      </c>
      <c r="C75" s="1291"/>
      <c r="D75" s="1291"/>
      <c r="E75" s="1291"/>
      <c r="F75" s="1291"/>
      <c r="G75" s="1291"/>
      <c r="H75" s="1291"/>
      <c r="I75" s="1291"/>
      <c r="J75" s="1291"/>
      <c r="K75" s="1291"/>
      <c r="L75" s="1291"/>
      <c r="M75" s="1291"/>
      <c r="N75" s="1291"/>
      <c r="O75" s="1291"/>
      <c r="P75" s="1292"/>
    </row>
    <row r="76" spans="2:16" ht="15" thickBot="1" x14ac:dyDescent="0.25">
      <c r="B76" s="1293"/>
      <c r="C76" s="1294"/>
      <c r="D76" s="1294"/>
      <c r="E76" s="1294"/>
      <c r="F76" s="1294"/>
      <c r="G76" s="1294"/>
      <c r="H76" s="1294"/>
      <c r="I76" s="1294"/>
      <c r="J76" s="1294"/>
      <c r="K76" s="1294"/>
      <c r="L76" s="1294"/>
      <c r="M76" s="1294"/>
      <c r="N76" s="1294"/>
      <c r="O76" s="1294"/>
      <c r="P76" s="1295"/>
    </row>
    <row r="77" spans="2:16" ht="15" hidden="1" thickBot="1" x14ac:dyDescent="0.25"/>
    <row r="78" spans="2:16" ht="15.75" thickBot="1" x14ac:dyDescent="0.3">
      <c r="B78" s="1269" t="s">
        <v>638</v>
      </c>
      <c r="C78" s="1270"/>
      <c r="D78" s="1271"/>
      <c r="E78" s="86"/>
      <c r="F78" s="1269" t="s">
        <v>241</v>
      </c>
      <c r="G78" s="1270"/>
      <c r="H78" s="1271"/>
      <c r="I78" s="86"/>
      <c r="J78" s="1269" t="s">
        <v>242</v>
      </c>
      <c r="K78" s="1270"/>
      <c r="L78" s="1271"/>
      <c r="M78" s="86"/>
      <c r="N78" s="1269" t="s">
        <v>243</v>
      </c>
      <c r="O78" s="1270"/>
      <c r="P78" s="1271"/>
    </row>
    <row r="79" spans="2:16" ht="15" x14ac:dyDescent="0.25">
      <c r="B79" s="501">
        <f>B71+10</f>
        <v>45718</v>
      </c>
      <c r="C79" s="502" t="s">
        <v>244</v>
      </c>
      <c r="D79" s="503">
        <f t="shared" ref="D79:D83" si="51">B79</f>
        <v>45718</v>
      </c>
      <c r="E79" s="86"/>
      <c r="F79" s="504">
        <f>B83+3</f>
        <v>45725</v>
      </c>
      <c r="G79" s="505" t="s">
        <v>244</v>
      </c>
      <c r="H79" s="488">
        <f t="shared" ref="H79:H83" si="52">F79</f>
        <v>45725</v>
      </c>
      <c r="I79" s="86"/>
      <c r="J79" s="504">
        <f>F83+3</f>
        <v>45732</v>
      </c>
      <c r="K79" s="505" t="s">
        <v>244</v>
      </c>
      <c r="L79" s="488">
        <f t="shared" ref="L79:L83" si="53">J79</f>
        <v>45732</v>
      </c>
      <c r="M79" s="86"/>
      <c r="N79" s="501">
        <f>J83+17</f>
        <v>45753</v>
      </c>
      <c r="O79" s="502" t="s">
        <v>244</v>
      </c>
      <c r="P79" s="503">
        <f t="shared" ref="P79:P83" si="54">N79</f>
        <v>45753</v>
      </c>
    </row>
    <row r="80" spans="2:16" ht="15" x14ac:dyDescent="0.25">
      <c r="B80" s="506">
        <f t="shared" ref="B80:B83" si="55">B79+1</f>
        <v>45719</v>
      </c>
      <c r="C80" s="507" t="s">
        <v>245</v>
      </c>
      <c r="D80" s="508">
        <f t="shared" si="51"/>
        <v>45719</v>
      </c>
      <c r="E80" s="86"/>
      <c r="F80" s="509">
        <f t="shared" ref="F80:F83" si="56">F79+1</f>
        <v>45726</v>
      </c>
      <c r="G80" s="510" t="s">
        <v>245</v>
      </c>
      <c r="H80" s="475">
        <f t="shared" si="52"/>
        <v>45726</v>
      </c>
      <c r="I80" s="86"/>
      <c r="J80" s="509">
        <f t="shared" ref="J80:J83" si="57">J79+1</f>
        <v>45733</v>
      </c>
      <c r="K80" s="510" t="s">
        <v>245</v>
      </c>
      <c r="L80" s="475">
        <f t="shared" si="53"/>
        <v>45733</v>
      </c>
      <c r="M80" s="86"/>
      <c r="N80" s="509">
        <f t="shared" ref="N80:N83" si="58">N79+1</f>
        <v>45754</v>
      </c>
      <c r="O80" s="510" t="s">
        <v>245</v>
      </c>
      <c r="P80" s="475">
        <f t="shared" si="54"/>
        <v>45754</v>
      </c>
    </row>
    <row r="81" spans="2:16" ht="15" x14ac:dyDescent="0.25">
      <c r="B81" s="506">
        <f t="shared" si="55"/>
        <v>45720</v>
      </c>
      <c r="C81" s="507" t="s">
        <v>246</v>
      </c>
      <c r="D81" s="508">
        <f t="shared" si="51"/>
        <v>45720</v>
      </c>
      <c r="E81" s="86"/>
      <c r="F81" s="509">
        <f t="shared" si="56"/>
        <v>45727</v>
      </c>
      <c r="G81" s="510" t="s">
        <v>246</v>
      </c>
      <c r="H81" s="475">
        <f t="shared" si="52"/>
        <v>45727</v>
      </c>
      <c r="I81" s="86"/>
      <c r="J81" s="509">
        <f t="shared" si="57"/>
        <v>45734</v>
      </c>
      <c r="K81" s="510" t="s">
        <v>246</v>
      </c>
      <c r="L81" s="475">
        <f t="shared" si="53"/>
        <v>45734</v>
      </c>
      <c r="M81" s="86"/>
      <c r="N81" s="509">
        <f t="shared" si="58"/>
        <v>45755</v>
      </c>
      <c r="O81" s="510" t="s">
        <v>246</v>
      </c>
      <c r="P81" s="475">
        <f t="shared" si="54"/>
        <v>45755</v>
      </c>
    </row>
    <row r="82" spans="2:16" ht="15" x14ac:dyDescent="0.25">
      <c r="B82" s="506">
        <f t="shared" si="55"/>
        <v>45721</v>
      </c>
      <c r="C82" s="507" t="s">
        <v>247</v>
      </c>
      <c r="D82" s="508">
        <f t="shared" si="51"/>
        <v>45721</v>
      </c>
      <c r="E82" s="86"/>
      <c r="F82" s="509">
        <f t="shared" si="56"/>
        <v>45728</v>
      </c>
      <c r="G82" s="510" t="s">
        <v>247</v>
      </c>
      <c r="H82" s="475">
        <f t="shared" si="52"/>
        <v>45728</v>
      </c>
      <c r="I82" s="86"/>
      <c r="J82" s="509">
        <f t="shared" si="57"/>
        <v>45735</v>
      </c>
      <c r="K82" s="510" t="s">
        <v>247</v>
      </c>
      <c r="L82" s="475">
        <f t="shared" si="53"/>
        <v>45735</v>
      </c>
      <c r="M82" s="86"/>
      <c r="N82" s="509">
        <f t="shared" si="58"/>
        <v>45756</v>
      </c>
      <c r="O82" s="510" t="s">
        <v>247</v>
      </c>
      <c r="P82" s="475">
        <f t="shared" si="54"/>
        <v>45756</v>
      </c>
    </row>
    <row r="83" spans="2:16" ht="15.75" thickBot="1" x14ac:dyDescent="0.3">
      <c r="B83" s="511">
        <f t="shared" si="55"/>
        <v>45722</v>
      </c>
      <c r="C83" s="512" t="s">
        <v>248</v>
      </c>
      <c r="D83" s="513">
        <f t="shared" si="51"/>
        <v>45722</v>
      </c>
      <c r="E83" s="86"/>
      <c r="F83" s="509">
        <f t="shared" si="56"/>
        <v>45729</v>
      </c>
      <c r="G83" s="510" t="s">
        <v>248</v>
      </c>
      <c r="H83" s="475">
        <f t="shared" si="52"/>
        <v>45729</v>
      </c>
      <c r="I83" s="86"/>
      <c r="J83" s="519">
        <f t="shared" si="57"/>
        <v>45736</v>
      </c>
      <c r="K83" s="520" t="s">
        <v>248</v>
      </c>
      <c r="L83" s="489">
        <f t="shared" si="53"/>
        <v>45736</v>
      </c>
      <c r="M83" s="86"/>
      <c r="N83" s="509">
        <f t="shared" si="58"/>
        <v>45757</v>
      </c>
      <c r="O83" s="510" t="s">
        <v>248</v>
      </c>
      <c r="P83" s="475">
        <f t="shared" si="54"/>
        <v>45757</v>
      </c>
    </row>
    <row r="84" spans="2:16" ht="15.75" thickBot="1" x14ac:dyDescent="0.3">
      <c r="B84" s="1278" t="str">
        <f>اساسي!E20</f>
        <v>بداية الدراسة للفصل الدراسي الثالث</v>
      </c>
      <c r="C84" s="1279"/>
      <c r="D84" s="1280"/>
      <c r="E84" s="86"/>
      <c r="F84" s="1272"/>
      <c r="G84" s="1273"/>
      <c r="H84" s="1274"/>
      <c r="I84" s="86"/>
      <c r="J84" s="1227" t="str">
        <f>اساسي!E21</f>
        <v xml:space="preserve"> إجــــــــازة عيــــد الفطــــر</v>
      </c>
      <c r="K84" s="1228"/>
      <c r="L84" s="1229"/>
      <c r="M84" s="86"/>
      <c r="N84" s="1281" t="str">
        <f>اساسي!E22</f>
        <v>إستئناف  الدراسة بعد إجازة عيد الفطر</v>
      </c>
      <c r="O84" s="1282"/>
      <c r="P84" s="1283"/>
    </row>
    <row r="85" spans="2:16" ht="0.95" customHeight="1" thickBot="1" x14ac:dyDescent="0.25">
      <c r="B85" s="1268"/>
      <c r="C85" s="1268"/>
      <c r="D85" s="1268"/>
      <c r="E85" s="1268"/>
      <c r="F85" s="1268"/>
      <c r="G85" s="1268"/>
      <c r="H85" s="1268"/>
      <c r="I85" s="1268"/>
      <c r="J85" s="1268"/>
      <c r="K85" s="1268"/>
      <c r="L85" s="1268"/>
      <c r="M85" s="1268"/>
      <c r="N85" s="1268"/>
      <c r="O85" s="1268"/>
      <c r="P85" s="1268"/>
    </row>
    <row r="86" spans="2:16" ht="15.75" thickBot="1" x14ac:dyDescent="0.3">
      <c r="B86" s="1269" t="s">
        <v>251</v>
      </c>
      <c r="C86" s="1270"/>
      <c r="D86" s="1271"/>
      <c r="E86" s="86"/>
      <c r="F86" s="1269" t="s">
        <v>252</v>
      </c>
      <c r="G86" s="1270"/>
      <c r="H86" s="1271"/>
      <c r="I86" s="86"/>
      <c r="J86" s="1256" t="s">
        <v>253</v>
      </c>
      <c r="K86" s="1257"/>
      <c r="L86" s="1258"/>
      <c r="M86" s="86"/>
      <c r="N86" s="1269" t="s">
        <v>254</v>
      </c>
      <c r="O86" s="1270"/>
      <c r="P86" s="1271"/>
    </row>
    <row r="87" spans="2:16" ht="15" x14ac:dyDescent="0.25">
      <c r="B87" s="504">
        <f>N83+3</f>
        <v>45760</v>
      </c>
      <c r="C87" s="505" t="s">
        <v>244</v>
      </c>
      <c r="D87" s="488">
        <f t="shared" ref="D87:D91" si="59">B87</f>
        <v>45760</v>
      </c>
      <c r="E87" s="86"/>
      <c r="F87" s="504">
        <f>B91+3</f>
        <v>45767</v>
      </c>
      <c r="G87" s="505" t="s">
        <v>244</v>
      </c>
      <c r="H87" s="488">
        <f t="shared" ref="H87:H91" si="60">F87</f>
        <v>45767</v>
      </c>
      <c r="I87" s="86"/>
      <c r="J87" s="504">
        <f>F91+3</f>
        <v>45774</v>
      </c>
      <c r="K87" s="505" t="s">
        <v>244</v>
      </c>
      <c r="L87" s="488">
        <f t="shared" ref="L87:L91" si="61">J87</f>
        <v>45774</v>
      </c>
      <c r="M87" s="86"/>
      <c r="N87" s="533">
        <f>J91+3</f>
        <v>45781</v>
      </c>
      <c r="O87" s="534" t="s">
        <v>244</v>
      </c>
      <c r="P87" s="535">
        <f t="shared" ref="P87:P91" si="62">N87</f>
        <v>45781</v>
      </c>
    </row>
    <row r="88" spans="2:16" ht="15" x14ac:dyDescent="0.25">
      <c r="B88" s="509">
        <f t="shared" ref="B88:B91" si="63">B87+1</f>
        <v>45761</v>
      </c>
      <c r="C88" s="510" t="s">
        <v>245</v>
      </c>
      <c r="D88" s="475">
        <f t="shared" si="59"/>
        <v>45761</v>
      </c>
      <c r="E88" s="86"/>
      <c r="F88" s="509">
        <f t="shared" ref="F88:F91" si="64">F87+1</f>
        <v>45768</v>
      </c>
      <c r="G88" s="510" t="s">
        <v>245</v>
      </c>
      <c r="H88" s="475">
        <f t="shared" si="60"/>
        <v>45768</v>
      </c>
      <c r="I88" s="86"/>
      <c r="J88" s="509">
        <f t="shared" ref="J88:J91" si="65">J87+1</f>
        <v>45775</v>
      </c>
      <c r="K88" s="510" t="s">
        <v>245</v>
      </c>
      <c r="L88" s="475">
        <f t="shared" si="61"/>
        <v>45775</v>
      </c>
      <c r="M88" s="86"/>
      <c r="N88" s="519">
        <f t="shared" ref="N88:N91" si="66">N87+1</f>
        <v>45782</v>
      </c>
      <c r="O88" s="520" t="s">
        <v>245</v>
      </c>
      <c r="P88" s="489">
        <f t="shared" si="62"/>
        <v>45782</v>
      </c>
    </row>
    <row r="89" spans="2:16" ht="15" x14ac:dyDescent="0.25">
      <c r="B89" s="509">
        <f t="shared" si="63"/>
        <v>45762</v>
      </c>
      <c r="C89" s="510" t="s">
        <v>246</v>
      </c>
      <c r="D89" s="475">
        <f t="shared" si="59"/>
        <v>45762</v>
      </c>
      <c r="E89" s="86"/>
      <c r="F89" s="509">
        <f t="shared" si="64"/>
        <v>45769</v>
      </c>
      <c r="G89" s="510" t="s">
        <v>246</v>
      </c>
      <c r="H89" s="475">
        <f t="shared" si="60"/>
        <v>45769</v>
      </c>
      <c r="I89" s="86"/>
      <c r="J89" s="509">
        <f t="shared" si="65"/>
        <v>45776</v>
      </c>
      <c r="K89" s="510" t="s">
        <v>246</v>
      </c>
      <c r="L89" s="475">
        <f t="shared" si="61"/>
        <v>45776</v>
      </c>
      <c r="M89" s="86"/>
      <c r="N89" s="509">
        <f t="shared" si="66"/>
        <v>45783</v>
      </c>
      <c r="O89" s="510" t="s">
        <v>246</v>
      </c>
      <c r="P89" s="475">
        <f t="shared" si="62"/>
        <v>45783</v>
      </c>
    </row>
    <row r="90" spans="2:16" ht="15" x14ac:dyDescent="0.25">
      <c r="B90" s="509">
        <f t="shared" si="63"/>
        <v>45763</v>
      </c>
      <c r="C90" s="510" t="s">
        <v>247</v>
      </c>
      <c r="D90" s="475">
        <f t="shared" si="59"/>
        <v>45763</v>
      </c>
      <c r="E90" s="86"/>
      <c r="F90" s="509">
        <f t="shared" si="64"/>
        <v>45770</v>
      </c>
      <c r="G90" s="510" t="s">
        <v>247</v>
      </c>
      <c r="H90" s="475">
        <f t="shared" si="60"/>
        <v>45770</v>
      </c>
      <c r="I90" s="86"/>
      <c r="J90" s="509">
        <f t="shared" si="65"/>
        <v>45777</v>
      </c>
      <c r="K90" s="510" t="s">
        <v>247</v>
      </c>
      <c r="L90" s="475">
        <f t="shared" si="61"/>
        <v>45777</v>
      </c>
      <c r="M90" s="86"/>
      <c r="N90" s="509">
        <f t="shared" si="66"/>
        <v>45784</v>
      </c>
      <c r="O90" s="510" t="s">
        <v>247</v>
      </c>
      <c r="P90" s="475">
        <f t="shared" si="62"/>
        <v>45784</v>
      </c>
    </row>
    <row r="91" spans="2:16" ht="15.75" thickBot="1" x14ac:dyDescent="0.3">
      <c r="B91" s="509">
        <f t="shared" si="63"/>
        <v>45764</v>
      </c>
      <c r="C91" s="510" t="s">
        <v>248</v>
      </c>
      <c r="D91" s="475">
        <f t="shared" si="59"/>
        <v>45764</v>
      </c>
      <c r="E91" s="86"/>
      <c r="F91" s="516">
        <f t="shared" si="64"/>
        <v>45771</v>
      </c>
      <c r="G91" s="517" t="s">
        <v>248</v>
      </c>
      <c r="H91" s="518">
        <f t="shared" si="60"/>
        <v>45771</v>
      </c>
      <c r="I91" s="86"/>
      <c r="J91" s="509">
        <f t="shared" si="65"/>
        <v>45778</v>
      </c>
      <c r="K91" s="510" t="s">
        <v>248</v>
      </c>
      <c r="L91" s="475">
        <f t="shared" si="61"/>
        <v>45778</v>
      </c>
      <c r="M91" s="86"/>
      <c r="N91" s="509">
        <f t="shared" si="66"/>
        <v>45785</v>
      </c>
      <c r="O91" s="510" t="s">
        <v>248</v>
      </c>
      <c r="P91" s="475">
        <f t="shared" si="62"/>
        <v>45785</v>
      </c>
    </row>
    <row r="92" spans="2:16" ht="15.75" thickBot="1" x14ac:dyDescent="0.3">
      <c r="B92" s="1272"/>
      <c r="C92" s="1273"/>
      <c r="D92" s="1274"/>
      <c r="E92" s="86"/>
      <c r="F92" s="1256"/>
      <c r="G92" s="1257"/>
      <c r="H92" s="1258"/>
      <c r="I92" s="86"/>
      <c r="J92" s="1272"/>
      <c r="K92" s="1273"/>
      <c r="L92" s="1274"/>
      <c r="M92" s="86"/>
      <c r="N92" s="1275" t="str">
        <f>اساسي!E23</f>
        <v xml:space="preserve">إجازة مطولة </v>
      </c>
      <c r="O92" s="1276"/>
      <c r="P92" s="1277"/>
    </row>
    <row r="93" spans="2:16" ht="0.95" customHeight="1" thickBot="1" x14ac:dyDescent="0.25">
      <c r="B93" s="86"/>
      <c r="C93" s="86"/>
      <c r="D93" s="86"/>
      <c r="E93" s="86"/>
      <c r="F93" s="86"/>
      <c r="G93" s="86"/>
      <c r="H93" s="86"/>
      <c r="I93" s="86"/>
      <c r="J93" s="86"/>
      <c r="K93" s="86"/>
      <c r="L93" s="86"/>
      <c r="M93" s="86"/>
      <c r="N93" s="86"/>
      <c r="O93" s="86"/>
      <c r="P93" s="86"/>
    </row>
    <row r="94" spans="2:16" ht="15.75" thickBot="1" x14ac:dyDescent="0.3">
      <c r="B94" s="1256" t="s">
        <v>256</v>
      </c>
      <c r="C94" s="1257"/>
      <c r="D94" s="1258"/>
      <c r="E94" s="524"/>
      <c r="F94" s="1256" t="s">
        <v>257</v>
      </c>
      <c r="G94" s="1257"/>
      <c r="H94" s="1258"/>
      <c r="I94" s="524"/>
      <c r="J94" s="1256" t="s">
        <v>258</v>
      </c>
      <c r="K94" s="1257"/>
      <c r="L94" s="1258"/>
      <c r="M94" s="524"/>
      <c r="N94" s="1256" t="s">
        <v>640</v>
      </c>
      <c r="O94" s="1257"/>
      <c r="P94" s="1258"/>
    </row>
    <row r="95" spans="2:16" ht="15" x14ac:dyDescent="0.25">
      <c r="B95" s="504">
        <f>N91+3</f>
        <v>45788</v>
      </c>
      <c r="C95" s="505" t="s">
        <v>244</v>
      </c>
      <c r="D95" s="488">
        <f t="shared" ref="D95:D99" si="67">B95</f>
        <v>45788</v>
      </c>
      <c r="E95" s="524"/>
      <c r="F95" s="504">
        <f>B99+3</f>
        <v>45795</v>
      </c>
      <c r="G95" s="505" t="s">
        <v>244</v>
      </c>
      <c r="H95" s="488">
        <f t="shared" ref="H95:H99" si="68">F95</f>
        <v>45795</v>
      </c>
      <c r="I95" s="524"/>
      <c r="J95" s="504">
        <f>F99+3</f>
        <v>45802</v>
      </c>
      <c r="K95" s="505" t="s">
        <v>244</v>
      </c>
      <c r="L95" s="488">
        <f t="shared" ref="L95:L99" si="69">J95</f>
        <v>45802</v>
      </c>
      <c r="M95" s="524"/>
      <c r="N95" s="501">
        <f>J99+17</f>
        <v>45823</v>
      </c>
      <c r="O95" s="502" t="s">
        <v>244</v>
      </c>
      <c r="P95" s="503">
        <f t="shared" ref="P95:P99" si="70">N95</f>
        <v>45823</v>
      </c>
    </row>
    <row r="96" spans="2:16" ht="15" x14ac:dyDescent="0.25">
      <c r="B96" s="509">
        <f t="shared" ref="B96:B99" si="71">B95+1</f>
        <v>45789</v>
      </c>
      <c r="C96" s="510" t="s">
        <v>245</v>
      </c>
      <c r="D96" s="475">
        <f t="shared" si="67"/>
        <v>45789</v>
      </c>
      <c r="E96" s="524"/>
      <c r="F96" s="509">
        <f t="shared" ref="F96:F99" si="72">F95+1</f>
        <v>45796</v>
      </c>
      <c r="G96" s="510" t="s">
        <v>245</v>
      </c>
      <c r="H96" s="475">
        <f t="shared" si="68"/>
        <v>45796</v>
      </c>
      <c r="I96" s="524"/>
      <c r="J96" s="509">
        <f t="shared" ref="J96:J99" si="73">J95+1</f>
        <v>45803</v>
      </c>
      <c r="K96" s="510" t="s">
        <v>245</v>
      </c>
      <c r="L96" s="475">
        <f t="shared" si="69"/>
        <v>45803</v>
      </c>
      <c r="M96" s="524"/>
      <c r="N96" s="509">
        <f t="shared" ref="N96:N99" si="74">N95+1</f>
        <v>45824</v>
      </c>
      <c r="O96" s="510" t="s">
        <v>245</v>
      </c>
      <c r="P96" s="475">
        <f t="shared" si="70"/>
        <v>45824</v>
      </c>
    </row>
    <row r="97" spans="2:16" ht="15" x14ac:dyDescent="0.25">
      <c r="B97" s="509">
        <f t="shared" si="71"/>
        <v>45790</v>
      </c>
      <c r="C97" s="510" t="s">
        <v>246</v>
      </c>
      <c r="D97" s="475">
        <f t="shared" si="67"/>
        <v>45790</v>
      </c>
      <c r="E97" s="524"/>
      <c r="F97" s="509">
        <f t="shared" si="72"/>
        <v>45797</v>
      </c>
      <c r="G97" s="510" t="s">
        <v>246</v>
      </c>
      <c r="H97" s="475">
        <f t="shared" si="68"/>
        <v>45797</v>
      </c>
      <c r="I97" s="524"/>
      <c r="J97" s="509">
        <f t="shared" si="73"/>
        <v>45804</v>
      </c>
      <c r="K97" s="510" t="s">
        <v>246</v>
      </c>
      <c r="L97" s="475">
        <f t="shared" si="69"/>
        <v>45804</v>
      </c>
      <c r="M97" s="524"/>
      <c r="N97" s="509">
        <f t="shared" si="74"/>
        <v>45825</v>
      </c>
      <c r="O97" s="510" t="s">
        <v>246</v>
      </c>
      <c r="P97" s="475">
        <f t="shared" si="70"/>
        <v>45825</v>
      </c>
    </row>
    <row r="98" spans="2:16" ht="15" x14ac:dyDescent="0.25">
      <c r="B98" s="509">
        <f t="shared" si="71"/>
        <v>45791</v>
      </c>
      <c r="C98" s="510" t="s">
        <v>247</v>
      </c>
      <c r="D98" s="475">
        <f t="shared" si="67"/>
        <v>45791</v>
      </c>
      <c r="E98" s="524"/>
      <c r="F98" s="509">
        <f t="shared" si="72"/>
        <v>45798</v>
      </c>
      <c r="G98" s="510" t="s">
        <v>247</v>
      </c>
      <c r="H98" s="475">
        <f t="shared" si="68"/>
        <v>45798</v>
      </c>
      <c r="I98" s="524"/>
      <c r="J98" s="509">
        <f t="shared" si="73"/>
        <v>45805</v>
      </c>
      <c r="K98" s="510" t="s">
        <v>247</v>
      </c>
      <c r="L98" s="475">
        <f t="shared" si="69"/>
        <v>45805</v>
      </c>
      <c r="M98" s="524"/>
      <c r="N98" s="509">
        <f t="shared" si="74"/>
        <v>45826</v>
      </c>
      <c r="O98" s="510" t="s">
        <v>247</v>
      </c>
      <c r="P98" s="475">
        <f t="shared" si="70"/>
        <v>45826</v>
      </c>
    </row>
    <row r="99" spans="2:16" ht="15" x14ac:dyDescent="0.25">
      <c r="B99" s="509">
        <f t="shared" si="71"/>
        <v>45792</v>
      </c>
      <c r="C99" s="510" t="s">
        <v>248</v>
      </c>
      <c r="D99" s="475">
        <f t="shared" si="67"/>
        <v>45792</v>
      </c>
      <c r="E99" s="524"/>
      <c r="F99" s="509">
        <f t="shared" si="72"/>
        <v>45799</v>
      </c>
      <c r="G99" s="510" t="s">
        <v>248</v>
      </c>
      <c r="H99" s="475">
        <f t="shared" si="68"/>
        <v>45799</v>
      </c>
      <c r="I99" s="524"/>
      <c r="J99" s="509">
        <f t="shared" si="73"/>
        <v>45806</v>
      </c>
      <c r="K99" s="510" t="s">
        <v>248</v>
      </c>
      <c r="L99" s="475">
        <f t="shared" si="69"/>
        <v>45806</v>
      </c>
      <c r="M99" s="524"/>
      <c r="N99" s="509">
        <f t="shared" si="74"/>
        <v>45827</v>
      </c>
      <c r="O99" s="510" t="s">
        <v>248</v>
      </c>
      <c r="P99" s="475">
        <f t="shared" si="70"/>
        <v>45827</v>
      </c>
    </row>
    <row r="100" spans="2:16" ht="15.75" thickBot="1" x14ac:dyDescent="0.3">
      <c r="B100" s="1259"/>
      <c r="C100" s="1260"/>
      <c r="D100" s="1261"/>
      <c r="E100" s="524"/>
      <c r="F100" s="1259"/>
      <c r="G100" s="1260"/>
      <c r="H100" s="1261"/>
      <c r="I100" s="524"/>
      <c r="J100" s="1262" t="str">
        <f>اساسي!E25</f>
        <v xml:space="preserve">إجازة عيد الأضحى </v>
      </c>
      <c r="K100" s="1263"/>
      <c r="L100" s="1264"/>
      <c r="M100" s="524"/>
      <c r="N100" s="1265" t="str">
        <f>اساسي!E26</f>
        <v xml:space="preserve">استئناف الدراسة بعد عيد الأضحى </v>
      </c>
      <c r="O100" s="1266"/>
      <c r="P100" s="1267"/>
    </row>
    <row r="101" spans="2:16" ht="15.75" thickBot="1" x14ac:dyDescent="0.3">
      <c r="B101" s="1240" t="s">
        <v>250</v>
      </c>
      <c r="C101" s="1241"/>
      <c r="D101" s="1241"/>
      <c r="E101" s="1241"/>
      <c r="F101" s="1242"/>
      <c r="G101" s="1242"/>
      <c r="H101" s="1242"/>
      <c r="I101" s="1242"/>
      <c r="J101" s="1242"/>
      <c r="K101" s="1242"/>
      <c r="L101" s="1241"/>
      <c r="M101" s="1241"/>
      <c r="N101" s="1241"/>
      <c r="O101" s="1241"/>
      <c r="P101" s="1243"/>
    </row>
    <row r="102" spans="2:16" ht="15.75" thickBot="1" x14ac:dyDescent="0.3">
      <c r="B102" s="1244" t="s">
        <v>651</v>
      </c>
      <c r="C102" s="1245"/>
      <c r="D102" s="1246"/>
      <c r="E102" s="86"/>
      <c r="F102" s="1247">
        <f>اساسي!C20</f>
        <v>45718</v>
      </c>
      <c r="G102" s="1248"/>
      <c r="H102" s="1248" t="str">
        <f>اساسي!E20</f>
        <v>بداية الدراسة للفصل الدراسي الثالث</v>
      </c>
      <c r="I102" s="1248"/>
      <c r="J102" s="1248"/>
      <c r="K102" s="1249"/>
      <c r="L102" s="1250" t="s">
        <v>641</v>
      </c>
      <c r="M102" s="1251"/>
      <c r="N102" s="1251"/>
      <c r="O102" s="1252"/>
      <c r="P102" s="521">
        <v>13</v>
      </c>
    </row>
    <row r="103" spans="2:16" ht="15" x14ac:dyDescent="0.25">
      <c r="B103" s="529">
        <f>N99+3</f>
        <v>45830</v>
      </c>
      <c r="C103" s="530" t="s">
        <v>244</v>
      </c>
      <c r="D103" s="526">
        <f t="shared" ref="D103:D107" si="75">B103</f>
        <v>45830</v>
      </c>
      <c r="E103" s="86"/>
      <c r="F103" s="1222">
        <f>اساسي!C21</f>
        <v>45736</v>
      </c>
      <c r="G103" s="1223"/>
      <c r="H103" s="1223" t="str">
        <f>اساسي!E21</f>
        <v xml:space="preserve"> إجــــــــازة عيــــد الفطــــر</v>
      </c>
      <c r="I103" s="1223"/>
      <c r="J103" s="1223"/>
      <c r="K103" s="1226"/>
      <c r="L103" s="1253" t="s">
        <v>642</v>
      </c>
      <c r="M103" s="1254"/>
      <c r="N103" s="1254"/>
      <c r="O103" s="1255"/>
      <c r="P103" s="522">
        <v>61</v>
      </c>
    </row>
    <row r="104" spans="2:16" ht="15.75" thickBot="1" x14ac:dyDescent="0.3">
      <c r="B104" s="531">
        <f t="shared" ref="B104:B107" si="76">B103+1</f>
        <v>45831</v>
      </c>
      <c r="C104" s="532" t="s">
        <v>245</v>
      </c>
      <c r="D104" s="528">
        <f t="shared" si="75"/>
        <v>45831</v>
      </c>
      <c r="E104" s="86"/>
      <c r="F104" s="1222">
        <f>اساسي!C22</f>
        <v>45753</v>
      </c>
      <c r="G104" s="1223"/>
      <c r="H104" s="1223" t="str">
        <f>اساسي!E22</f>
        <v>إستئناف  الدراسة بعد إجازة عيد الفطر</v>
      </c>
      <c r="I104" s="1223"/>
      <c r="J104" s="1223"/>
      <c r="K104" s="1226"/>
      <c r="L104" s="1231" t="s">
        <v>643</v>
      </c>
      <c r="M104" s="1232"/>
      <c r="N104" s="1232"/>
      <c r="O104" s="1233"/>
      <c r="P104" s="523">
        <v>3</v>
      </c>
    </row>
    <row r="105" spans="2:16" ht="15" x14ac:dyDescent="0.25">
      <c r="B105" s="531">
        <f t="shared" si="76"/>
        <v>45832</v>
      </c>
      <c r="C105" s="532" t="s">
        <v>246</v>
      </c>
      <c r="D105" s="528">
        <f t="shared" si="75"/>
        <v>45832</v>
      </c>
      <c r="E105" s="86"/>
      <c r="F105" s="1222">
        <f>اساسي!C23</f>
        <v>45781</v>
      </c>
      <c r="G105" s="1223"/>
      <c r="H105" s="1223" t="str">
        <f>اساسي!E23</f>
        <v xml:space="preserve">إجازة مطولة </v>
      </c>
      <c r="I105" s="1223"/>
      <c r="J105" s="1223"/>
      <c r="K105" s="1226"/>
      <c r="L105" s="1234"/>
      <c r="M105" s="1234"/>
      <c r="N105" s="1234"/>
      <c r="O105" s="1234"/>
      <c r="P105" s="1235"/>
    </row>
    <row r="106" spans="2:16" ht="15" x14ac:dyDescent="0.25">
      <c r="B106" s="531">
        <f t="shared" si="76"/>
        <v>45833</v>
      </c>
      <c r="C106" s="532" t="s">
        <v>247</v>
      </c>
      <c r="D106" s="528">
        <f t="shared" si="75"/>
        <v>45833</v>
      </c>
      <c r="E106" s="86"/>
      <c r="F106" s="1222">
        <f>اساسي!C25</f>
        <v>45807</v>
      </c>
      <c r="G106" s="1223"/>
      <c r="H106" s="1223" t="str">
        <f>اساسي!E25</f>
        <v xml:space="preserve">إجازة عيد الأضحى </v>
      </c>
      <c r="I106" s="1223"/>
      <c r="J106" s="1223"/>
      <c r="K106" s="1226"/>
      <c r="L106" s="1236"/>
      <c r="M106" s="1236"/>
      <c r="N106" s="1236"/>
      <c r="O106" s="1236"/>
      <c r="P106" s="1237"/>
    </row>
    <row r="107" spans="2:16" ht="15" x14ac:dyDescent="0.25">
      <c r="B107" s="531">
        <f t="shared" si="76"/>
        <v>45834</v>
      </c>
      <c r="C107" s="532" t="s">
        <v>248</v>
      </c>
      <c r="D107" s="528">
        <f t="shared" si="75"/>
        <v>45834</v>
      </c>
      <c r="E107" s="86"/>
      <c r="F107" s="1222">
        <f>اساسي!C26</f>
        <v>45823</v>
      </c>
      <c r="G107" s="1223"/>
      <c r="H107" s="1223" t="str">
        <f>اساسي!E26</f>
        <v xml:space="preserve">استئناف الدراسة بعد عيد الأضحى </v>
      </c>
      <c r="I107" s="1223"/>
      <c r="J107" s="1223"/>
      <c r="K107" s="1226"/>
      <c r="L107" s="1236"/>
      <c r="M107" s="1236"/>
      <c r="N107" s="1236"/>
      <c r="O107" s="1236"/>
      <c r="P107" s="1237"/>
    </row>
    <row r="108" spans="2:16" ht="15.75" thickBot="1" x14ac:dyDescent="0.3">
      <c r="B108" s="1227" t="str">
        <f>اساسي!E27</f>
        <v xml:space="preserve">إجازة نهاية العام الدراسي </v>
      </c>
      <c r="C108" s="1228"/>
      <c r="D108" s="1229"/>
      <c r="E108" s="86"/>
      <c r="F108" s="1230">
        <f>اساسي!C27</f>
        <v>45834</v>
      </c>
      <c r="G108" s="1224"/>
      <c r="H108" s="1224" t="str">
        <f>اساسي!E27</f>
        <v xml:space="preserve">إجازة نهاية العام الدراسي </v>
      </c>
      <c r="I108" s="1224"/>
      <c r="J108" s="1224"/>
      <c r="K108" s="1225"/>
      <c r="L108" s="1238"/>
      <c r="M108" s="1238"/>
      <c r="N108" s="1238"/>
      <c r="O108" s="1238"/>
      <c r="P108" s="1239"/>
    </row>
    <row r="109" spans="2:16" ht="4.5" customHeight="1" x14ac:dyDescent="0.2"/>
  </sheetData>
  <sheetProtection algorithmName="SHA-512" hashValue="oF/6sgLX0lQ4qvS2XrfoXkkayg9B9CByLrHJ68K/elKe/mhHIoV0uu0/ElE7BPUHB3B7N1B7CMSSYB3GPrlGSw==" saltValue="sOZWlu6xqYM3I1Do2wIGSw==" spinCount="100000" sheet="1" objects="1" scenarios="1"/>
  <mergeCells count="142">
    <mergeCell ref="J6:L6"/>
    <mergeCell ref="J12:L12"/>
    <mergeCell ref="B28:D28"/>
    <mergeCell ref="F28:H28"/>
    <mergeCell ref="J28:L28"/>
    <mergeCell ref="N28:P28"/>
    <mergeCell ref="B3:P4"/>
    <mergeCell ref="B13:P13"/>
    <mergeCell ref="B20:D20"/>
    <mergeCell ref="F20:H20"/>
    <mergeCell ref="J20:L20"/>
    <mergeCell ref="N20:P20"/>
    <mergeCell ref="B22:D22"/>
    <mergeCell ref="F22:H22"/>
    <mergeCell ref="J22:L22"/>
    <mergeCell ref="N22:P22"/>
    <mergeCell ref="N6:P6"/>
    <mergeCell ref="N12:P12"/>
    <mergeCell ref="B14:D14"/>
    <mergeCell ref="F14:H14"/>
    <mergeCell ref="J14:L14"/>
    <mergeCell ref="N14:P14"/>
    <mergeCell ref="B6:D6"/>
    <mergeCell ref="B12:D12"/>
    <mergeCell ref="F6:H6"/>
    <mergeCell ref="F12:H12"/>
    <mergeCell ref="B29:P29"/>
    <mergeCell ref="L33:P36"/>
    <mergeCell ref="F36:G36"/>
    <mergeCell ref="H36:K36"/>
    <mergeCell ref="F34:G34"/>
    <mergeCell ref="F35:G35"/>
    <mergeCell ref="H33:K33"/>
    <mergeCell ref="H34:K34"/>
    <mergeCell ref="H35:K35"/>
    <mergeCell ref="L30:O30"/>
    <mergeCell ref="L31:O31"/>
    <mergeCell ref="L32:O32"/>
    <mergeCell ref="B30:D30"/>
    <mergeCell ref="B36:D36"/>
    <mergeCell ref="F30:G30"/>
    <mergeCell ref="H30:K30"/>
    <mergeCell ref="F31:G31"/>
    <mergeCell ref="F32:G32"/>
    <mergeCell ref="H31:K31"/>
    <mergeCell ref="H32:K32"/>
    <mergeCell ref="F33:G33"/>
    <mergeCell ref="B39:P40"/>
    <mergeCell ref="B42:D42"/>
    <mergeCell ref="F42:H42"/>
    <mergeCell ref="J42:L42"/>
    <mergeCell ref="N42:P42"/>
    <mergeCell ref="B48:D48"/>
    <mergeCell ref="F48:H48"/>
    <mergeCell ref="J48:L48"/>
    <mergeCell ref="N48:P48"/>
    <mergeCell ref="B49:P49"/>
    <mergeCell ref="B50:D50"/>
    <mergeCell ref="F50:H50"/>
    <mergeCell ref="J50:L50"/>
    <mergeCell ref="N50:P50"/>
    <mergeCell ref="B56:D56"/>
    <mergeCell ref="F56:H56"/>
    <mergeCell ref="J56:L56"/>
    <mergeCell ref="N56:P56"/>
    <mergeCell ref="B65:P65"/>
    <mergeCell ref="B66:D66"/>
    <mergeCell ref="F66:G66"/>
    <mergeCell ref="H66:K66"/>
    <mergeCell ref="L66:O66"/>
    <mergeCell ref="F67:G67"/>
    <mergeCell ref="H67:K67"/>
    <mergeCell ref="L67:O67"/>
    <mergeCell ref="B58:D58"/>
    <mergeCell ref="F58:H58"/>
    <mergeCell ref="J58:L58"/>
    <mergeCell ref="N58:P58"/>
    <mergeCell ref="B64:D64"/>
    <mergeCell ref="F64:H64"/>
    <mergeCell ref="J64:L64"/>
    <mergeCell ref="N64:P64"/>
    <mergeCell ref="F68:G68"/>
    <mergeCell ref="H68:K68"/>
    <mergeCell ref="L68:O68"/>
    <mergeCell ref="F69:G69"/>
    <mergeCell ref="H69:K69"/>
    <mergeCell ref="L69:P72"/>
    <mergeCell ref="F70:G70"/>
    <mergeCell ref="H70:K70"/>
    <mergeCell ref="F71:G71"/>
    <mergeCell ref="H71:K71"/>
    <mergeCell ref="B78:D78"/>
    <mergeCell ref="F78:H78"/>
    <mergeCell ref="J78:L78"/>
    <mergeCell ref="N78:P78"/>
    <mergeCell ref="B84:D84"/>
    <mergeCell ref="F84:H84"/>
    <mergeCell ref="J84:L84"/>
    <mergeCell ref="N84:P84"/>
    <mergeCell ref="B72:D72"/>
    <mergeCell ref="F72:G72"/>
    <mergeCell ref="H72:I72"/>
    <mergeCell ref="J72:K72"/>
    <mergeCell ref="B75:P76"/>
    <mergeCell ref="B85:P85"/>
    <mergeCell ref="B86:D86"/>
    <mergeCell ref="F86:H86"/>
    <mergeCell ref="J86:L86"/>
    <mergeCell ref="N86:P86"/>
    <mergeCell ref="B92:D92"/>
    <mergeCell ref="F92:H92"/>
    <mergeCell ref="J92:L92"/>
    <mergeCell ref="N92:P92"/>
    <mergeCell ref="B101:P101"/>
    <mergeCell ref="B102:D102"/>
    <mergeCell ref="F102:G102"/>
    <mergeCell ref="H102:K102"/>
    <mergeCell ref="L102:O102"/>
    <mergeCell ref="F103:G103"/>
    <mergeCell ref="H103:K103"/>
    <mergeCell ref="L103:O103"/>
    <mergeCell ref="B94:D94"/>
    <mergeCell ref="F94:H94"/>
    <mergeCell ref="J94:L94"/>
    <mergeCell ref="N94:P94"/>
    <mergeCell ref="B100:D100"/>
    <mergeCell ref="F100:H100"/>
    <mergeCell ref="J100:L100"/>
    <mergeCell ref="N100:P100"/>
    <mergeCell ref="F106:G106"/>
    <mergeCell ref="H108:K108"/>
    <mergeCell ref="H106:K106"/>
    <mergeCell ref="B108:D108"/>
    <mergeCell ref="F108:G108"/>
    <mergeCell ref="F104:G104"/>
    <mergeCell ref="H104:K104"/>
    <mergeCell ref="L104:O104"/>
    <mergeCell ref="F105:G105"/>
    <mergeCell ref="H105:K105"/>
    <mergeCell ref="L105:P108"/>
    <mergeCell ref="F107:G107"/>
    <mergeCell ref="H107:K107"/>
  </mergeCells>
  <pageMargins left="0.7" right="0.7" top="0.75" bottom="0.75" header="0.3" footer="0.3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0"/>
  <sheetViews>
    <sheetView rightToLeft="1" view="pageBreakPreview" zoomScaleNormal="100" zoomScaleSheetLayoutView="100" workbookViewId="0"/>
  </sheetViews>
  <sheetFormatPr defaultRowHeight="14.25" x14ac:dyDescent="0.2"/>
  <cols>
    <col min="1" max="1" width="1.5" style="404" customWidth="1"/>
    <col min="2" max="2" width="18.625" style="404" customWidth="1"/>
    <col min="3" max="3" width="24.75" style="404" customWidth="1"/>
    <col min="4" max="4" width="9" style="404"/>
    <col min="5" max="5" width="35.125" style="404" customWidth="1"/>
    <col min="6" max="6" width="1.5" style="404" customWidth="1"/>
    <col min="7" max="16384" width="9" style="404"/>
  </cols>
  <sheetData>
    <row r="1" spans="2:5" ht="15" thickBot="1" x14ac:dyDescent="0.25"/>
    <row r="2" spans="2:5" ht="15.75" thickBot="1" x14ac:dyDescent="0.25">
      <c r="B2" s="424" t="s">
        <v>637</v>
      </c>
      <c r="C2" s="425" t="s">
        <v>0</v>
      </c>
      <c r="D2" s="426" t="s">
        <v>1</v>
      </c>
      <c r="E2" s="427" t="s">
        <v>636</v>
      </c>
    </row>
    <row r="3" spans="2:5" ht="15.75" thickBot="1" x14ac:dyDescent="0.25">
      <c r="B3" s="1375" t="s">
        <v>250</v>
      </c>
      <c r="C3" s="1376"/>
      <c r="D3" s="1376"/>
      <c r="E3" s="1377"/>
    </row>
    <row r="4" spans="2:5" ht="15.75" thickBot="1" x14ac:dyDescent="0.25">
      <c r="B4" s="1381"/>
      <c r="C4" s="7">
        <v>45508</v>
      </c>
      <c r="D4" s="8">
        <v>45508</v>
      </c>
      <c r="E4" s="9" t="s">
        <v>3</v>
      </c>
    </row>
    <row r="5" spans="2:5" ht="15.75" thickBot="1" x14ac:dyDescent="0.25">
      <c r="B5" s="1383"/>
      <c r="C5" s="7">
        <v>45515</v>
      </c>
      <c r="D5" s="8">
        <v>45515</v>
      </c>
      <c r="E5" s="10" t="s">
        <v>4</v>
      </c>
    </row>
    <row r="6" spans="2:5" ht="15.75" thickBot="1" x14ac:dyDescent="0.25">
      <c r="B6" s="1378" t="s">
        <v>5</v>
      </c>
      <c r="C6" s="405">
        <v>45522</v>
      </c>
      <c r="D6" s="406">
        <v>45522</v>
      </c>
      <c r="E6" s="407" t="s">
        <v>6</v>
      </c>
    </row>
    <row r="7" spans="2:5" ht="15" x14ac:dyDescent="0.2">
      <c r="B7" s="1379"/>
      <c r="C7" s="408">
        <v>45557</v>
      </c>
      <c r="D7" s="409">
        <v>45557</v>
      </c>
      <c r="E7" s="410" t="s">
        <v>7</v>
      </c>
    </row>
    <row r="8" spans="2:5" ht="15.75" thickBot="1" x14ac:dyDescent="0.25">
      <c r="B8" s="1379"/>
      <c r="C8" s="411">
        <v>45558</v>
      </c>
      <c r="D8" s="412">
        <v>45558</v>
      </c>
      <c r="E8" s="413" t="s">
        <v>7</v>
      </c>
    </row>
    <row r="9" spans="2:5" ht="15.75" thickBot="1" x14ac:dyDescent="0.25">
      <c r="B9" s="1379"/>
      <c r="C9" s="405">
        <v>45582</v>
      </c>
      <c r="D9" s="406">
        <v>45582</v>
      </c>
      <c r="E9" s="414" t="s">
        <v>8</v>
      </c>
    </row>
    <row r="10" spans="2:5" ht="15" x14ac:dyDescent="0.2">
      <c r="B10" s="1379"/>
      <c r="C10" s="408">
        <v>45603</v>
      </c>
      <c r="D10" s="409">
        <v>45603</v>
      </c>
      <c r="E10" s="410" t="s">
        <v>9</v>
      </c>
    </row>
    <row r="11" spans="2:5" ht="15.75" thickBot="1" x14ac:dyDescent="0.25">
      <c r="B11" s="1380"/>
      <c r="C11" s="411">
        <v>45604</v>
      </c>
      <c r="D11" s="412">
        <v>45604</v>
      </c>
      <c r="E11" s="413" t="s">
        <v>10</v>
      </c>
    </row>
    <row r="12" spans="2:5" ht="15.75" thickBot="1" x14ac:dyDescent="0.3">
      <c r="B12" s="1381"/>
      <c r="C12" s="20">
        <v>45613</v>
      </c>
      <c r="D12" s="21">
        <v>45613</v>
      </c>
      <c r="E12" s="22" t="s">
        <v>12</v>
      </c>
    </row>
    <row r="13" spans="2:5" ht="15" x14ac:dyDescent="0.25">
      <c r="B13" s="1382"/>
      <c r="C13" s="24">
        <v>45637</v>
      </c>
      <c r="D13" s="25">
        <v>45637</v>
      </c>
      <c r="E13" s="26" t="s">
        <v>13</v>
      </c>
    </row>
    <row r="14" spans="2:5" ht="15.75" thickBot="1" x14ac:dyDescent="0.3">
      <c r="B14" s="1382"/>
      <c r="C14" s="28">
        <v>45638</v>
      </c>
      <c r="D14" s="29">
        <v>45638</v>
      </c>
      <c r="E14" s="30" t="s">
        <v>13</v>
      </c>
    </row>
    <row r="15" spans="2:5" ht="15.75" thickBot="1" x14ac:dyDescent="0.3">
      <c r="B15" s="1382"/>
      <c r="C15" s="20">
        <v>45660</v>
      </c>
      <c r="D15" s="21">
        <v>45660</v>
      </c>
      <c r="E15" s="22" t="s">
        <v>14</v>
      </c>
    </row>
    <row r="16" spans="2:5" ht="15.75" thickBot="1" x14ac:dyDescent="0.3">
      <c r="B16" s="1382"/>
      <c r="C16" s="20">
        <v>45669</v>
      </c>
      <c r="D16" s="21">
        <v>45669</v>
      </c>
      <c r="E16" s="22" t="s">
        <v>15</v>
      </c>
    </row>
    <row r="17" spans="2:5" ht="15.75" thickBot="1" x14ac:dyDescent="0.3">
      <c r="B17" s="1382"/>
      <c r="C17" s="20">
        <v>45708</v>
      </c>
      <c r="D17" s="21">
        <v>45708</v>
      </c>
      <c r="E17" s="22" t="s">
        <v>16</v>
      </c>
    </row>
    <row r="18" spans="2:5" ht="15" x14ac:dyDescent="0.25">
      <c r="B18" s="1382"/>
      <c r="C18" s="24">
        <v>45711</v>
      </c>
      <c r="D18" s="25">
        <v>45711</v>
      </c>
      <c r="E18" s="26" t="s">
        <v>17</v>
      </c>
    </row>
    <row r="19" spans="2:5" ht="15.75" thickBot="1" x14ac:dyDescent="0.3">
      <c r="B19" s="1383"/>
      <c r="C19" s="28">
        <v>45712</v>
      </c>
      <c r="D19" s="29">
        <v>45712</v>
      </c>
      <c r="E19" s="30" t="s">
        <v>18</v>
      </c>
    </row>
    <row r="20" spans="2:5" ht="15.75" thickBot="1" x14ac:dyDescent="0.3">
      <c r="B20" s="1378"/>
      <c r="C20" s="415">
        <v>45718</v>
      </c>
      <c r="D20" s="416">
        <v>45718</v>
      </c>
      <c r="E20" s="417" t="s">
        <v>20</v>
      </c>
    </row>
    <row r="21" spans="2:5" ht="15.75" thickBot="1" x14ac:dyDescent="0.3">
      <c r="B21" s="1379"/>
      <c r="C21" s="415">
        <v>45736</v>
      </c>
      <c r="D21" s="416">
        <v>45736</v>
      </c>
      <c r="E21" s="417" t="s">
        <v>650</v>
      </c>
    </row>
    <row r="22" spans="2:5" ht="15.75" thickBot="1" x14ac:dyDescent="0.3">
      <c r="B22" s="1379"/>
      <c r="C22" s="415">
        <v>45753</v>
      </c>
      <c r="D22" s="416">
        <v>45753</v>
      </c>
      <c r="E22" s="417" t="s">
        <v>22</v>
      </c>
    </row>
    <row r="23" spans="2:5" ht="15" x14ac:dyDescent="0.25">
      <c r="B23" s="1379"/>
      <c r="C23" s="418">
        <v>45781</v>
      </c>
      <c r="D23" s="419">
        <v>45781</v>
      </c>
      <c r="E23" s="420" t="s">
        <v>13</v>
      </c>
    </row>
    <row r="24" spans="2:5" ht="15.75" thickBot="1" x14ac:dyDescent="0.3">
      <c r="B24" s="1379"/>
      <c r="C24" s="421">
        <v>45782</v>
      </c>
      <c r="D24" s="422">
        <v>45782</v>
      </c>
      <c r="E24" s="423" t="s">
        <v>13</v>
      </c>
    </row>
    <row r="25" spans="2:5" ht="15.75" thickBot="1" x14ac:dyDescent="0.3">
      <c r="B25" s="1379"/>
      <c r="C25" s="415">
        <v>45807</v>
      </c>
      <c r="D25" s="416">
        <v>45807</v>
      </c>
      <c r="E25" s="417" t="s">
        <v>23</v>
      </c>
    </row>
    <row r="26" spans="2:5" ht="15.75" thickBot="1" x14ac:dyDescent="0.3">
      <c r="B26" s="1379"/>
      <c r="C26" s="415">
        <v>45823</v>
      </c>
      <c r="D26" s="416">
        <v>45823</v>
      </c>
      <c r="E26" s="417" t="s">
        <v>24</v>
      </c>
    </row>
    <row r="27" spans="2:5" ht="15.75" thickBot="1" x14ac:dyDescent="0.3">
      <c r="B27" s="1380"/>
      <c r="C27" s="415">
        <v>45834</v>
      </c>
      <c r="D27" s="416">
        <v>45834</v>
      </c>
      <c r="E27" s="417" t="s">
        <v>25</v>
      </c>
    </row>
    <row r="28" spans="2:5" ht="15.75" thickBot="1" x14ac:dyDescent="0.3">
      <c r="B28" s="1381" t="s">
        <v>26</v>
      </c>
      <c r="C28" s="31">
        <v>45881</v>
      </c>
      <c r="D28" s="21">
        <v>45881</v>
      </c>
      <c r="E28" s="22" t="s">
        <v>27</v>
      </c>
    </row>
    <row r="29" spans="2:5" ht="15.75" thickBot="1" x14ac:dyDescent="0.3">
      <c r="B29" s="1382"/>
      <c r="C29" s="31">
        <v>45886</v>
      </c>
      <c r="D29" s="21">
        <v>45886</v>
      </c>
      <c r="E29" s="22" t="s">
        <v>28</v>
      </c>
    </row>
    <row r="30" spans="2:5" ht="15.75" thickBot="1" x14ac:dyDescent="0.3">
      <c r="B30" s="1383"/>
      <c r="C30" s="31">
        <v>45893</v>
      </c>
      <c r="D30" s="21">
        <v>45893</v>
      </c>
      <c r="E30" s="22" t="s">
        <v>29</v>
      </c>
    </row>
  </sheetData>
  <sheetProtection algorithmName="SHA-512" hashValue="mDsq1vI8wjLtX3UdM3gcdX36pKiGqSw/gzuLEjb8FLyil0hlVtRJ7Y8lz28emaetp5KjxcWvUgWALckS3qGC4w==" saltValue="q9Ortdxhs1mL5WpWzjASRw==" spinCount="100000" sheet="1" objects="1" scenarios="1"/>
  <mergeCells count="6">
    <mergeCell ref="B3:E3"/>
    <mergeCell ref="B6:B11"/>
    <mergeCell ref="B12:B19"/>
    <mergeCell ref="B20:B27"/>
    <mergeCell ref="B28:B30"/>
    <mergeCell ref="B4:B5"/>
  </mergeCells>
  <pageMargins left="0.7" right="0.7" top="0.75" bottom="0.75" header="0.3" footer="0.3"/>
  <pageSetup paperSize="9" scale="8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37"/>
  <sheetViews>
    <sheetView rightToLeft="1" view="pageBreakPreview" zoomScaleNormal="100" zoomScaleSheetLayoutView="100" workbookViewId="0"/>
  </sheetViews>
  <sheetFormatPr defaultRowHeight="14.25" x14ac:dyDescent="0.2"/>
  <cols>
    <col min="1" max="1" width="1.375" customWidth="1"/>
    <col min="2" max="2" width="40.75" customWidth="1"/>
    <col min="3" max="3" width="25.625" customWidth="1"/>
    <col min="4" max="4" width="21.5" customWidth="1"/>
    <col min="5" max="5" width="1.125" customWidth="1"/>
  </cols>
  <sheetData>
    <row r="1" spans="2:4" ht="15" thickBot="1" x14ac:dyDescent="0.25"/>
    <row r="2" spans="2:4" x14ac:dyDescent="0.2">
      <c r="B2" s="1387" t="s">
        <v>720</v>
      </c>
      <c r="C2" s="1388"/>
      <c r="D2" s="1389"/>
    </row>
    <row r="3" spans="2:4" ht="32.25" customHeight="1" thickBot="1" x14ac:dyDescent="0.25">
      <c r="B3" s="1390"/>
      <c r="C3" s="1391"/>
      <c r="D3" s="1392"/>
    </row>
    <row r="4" spans="2:4" ht="18.75" thickBot="1" x14ac:dyDescent="0.25">
      <c r="B4" s="571" t="s">
        <v>654</v>
      </c>
      <c r="C4" s="572" t="s">
        <v>655</v>
      </c>
      <c r="D4" s="573" t="s">
        <v>656</v>
      </c>
    </row>
    <row r="5" spans="2:4" ht="20.25" customHeight="1" thickBot="1" x14ac:dyDescent="0.25">
      <c r="B5" s="1384" t="s">
        <v>657</v>
      </c>
      <c r="C5" s="1385"/>
      <c r="D5" s="1386"/>
    </row>
    <row r="6" spans="2:4" ht="34.5" customHeight="1" thickBot="1" x14ac:dyDescent="0.25">
      <c r="B6" s="548" t="s">
        <v>658</v>
      </c>
      <c r="C6" s="547" t="s">
        <v>659</v>
      </c>
      <c r="D6" s="549" t="s">
        <v>660</v>
      </c>
    </row>
    <row r="7" spans="2:4" ht="21.95" customHeight="1" thickBot="1" x14ac:dyDescent="0.25">
      <c r="B7" s="550" t="s">
        <v>4</v>
      </c>
      <c r="C7" s="536" t="s">
        <v>661</v>
      </c>
      <c r="D7" s="551" t="s">
        <v>662</v>
      </c>
    </row>
    <row r="8" spans="2:4" ht="21.95" customHeight="1" thickBot="1" x14ac:dyDescent="0.25">
      <c r="B8" s="552" t="s">
        <v>663</v>
      </c>
      <c r="C8" s="537" t="s">
        <v>664</v>
      </c>
      <c r="D8" s="553" t="s">
        <v>665</v>
      </c>
    </row>
    <row r="9" spans="2:4" ht="21.95" customHeight="1" thickBot="1" x14ac:dyDescent="0.25">
      <c r="B9" s="554" t="s">
        <v>6</v>
      </c>
      <c r="C9" s="538" t="s">
        <v>666</v>
      </c>
      <c r="D9" s="555" t="s">
        <v>667</v>
      </c>
    </row>
    <row r="10" spans="2:4" ht="21.95" customHeight="1" thickBot="1" x14ac:dyDescent="0.25">
      <c r="B10" s="556" t="s">
        <v>668</v>
      </c>
      <c r="C10" s="539" t="s">
        <v>669</v>
      </c>
      <c r="D10" s="557" t="s">
        <v>670</v>
      </c>
    </row>
    <row r="11" spans="2:4" ht="21.95" customHeight="1" thickBot="1" x14ac:dyDescent="0.25">
      <c r="B11" s="558" t="s">
        <v>671</v>
      </c>
      <c r="C11" s="540" t="s">
        <v>672</v>
      </c>
      <c r="D11" s="559" t="s">
        <v>673</v>
      </c>
    </row>
    <row r="12" spans="2:4" ht="21.95" customHeight="1" thickBot="1" x14ac:dyDescent="0.25">
      <c r="B12" s="558" t="s">
        <v>674</v>
      </c>
      <c r="C12" s="540" t="s">
        <v>675</v>
      </c>
      <c r="D12" s="559" t="s">
        <v>676</v>
      </c>
    </row>
    <row r="13" spans="2:4" ht="21.95" customHeight="1" thickBot="1" x14ac:dyDescent="0.25">
      <c r="B13" s="558" t="s">
        <v>677</v>
      </c>
      <c r="C13" s="540" t="s">
        <v>675</v>
      </c>
      <c r="D13" s="559" t="s">
        <v>678</v>
      </c>
    </row>
    <row r="14" spans="2:4" ht="21.95" customHeight="1" thickBot="1" x14ac:dyDescent="0.25">
      <c r="B14" s="552" t="s">
        <v>453</v>
      </c>
      <c r="C14" s="537" t="s">
        <v>664</v>
      </c>
      <c r="D14" s="553" t="s">
        <v>665</v>
      </c>
    </row>
    <row r="15" spans="2:4" ht="21.95" customHeight="1" thickBot="1" x14ac:dyDescent="0.25">
      <c r="B15" s="560" t="s">
        <v>12</v>
      </c>
      <c r="C15" s="541" t="s">
        <v>679</v>
      </c>
      <c r="D15" s="561" t="s">
        <v>680</v>
      </c>
    </row>
    <row r="16" spans="2:4" ht="21.95" customHeight="1" thickBot="1" x14ac:dyDescent="0.25">
      <c r="B16" s="558" t="s">
        <v>681</v>
      </c>
      <c r="C16" s="542" t="s">
        <v>682</v>
      </c>
      <c r="D16" s="562" t="s">
        <v>683</v>
      </c>
    </row>
    <row r="17" spans="2:4" ht="21.95" customHeight="1" thickBot="1" x14ac:dyDescent="0.25">
      <c r="B17" s="558" t="s">
        <v>14</v>
      </c>
      <c r="C17" s="542" t="s">
        <v>684</v>
      </c>
      <c r="D17" s="562" t="s">
        <v>685</v>
      </c>
    </row>
    <row r="18" spans="2:4" ht="21.95" customHeight="1" thickBot="1" x14ac:dyDescent="0.25">
      <c r="B18" s="558" t="s">
        <v>15</v>
      </c>
      <c r="C18" s="542" t="s">
        <v>686</v>
      </c>
      <c r="D18" s="562" t="s">
        <v>687</v>
      </c>
    </row>
    <row r="19" spans="2:4" ht="21.95" customHeight="1" thickBot="1" x14ac:dyDescent="0.25">
      <c r="B19" s="558" t="s">
        <v>16</v>
      </c>
      <c r="C19" s="543" t="s">
        <v>688</v>
      </c>
      <c r="D19" s="562" t="s">
        <v>689</v>
      </c>
    </row>
    <row r="20" spans="2:4" ht="21.95" customHeight="1" thickBot="1" x14ac:dyDescent="0.25">
      <c r="B20" s="556" t="s">
        <v>17</v>
      </c>
      <c r="C20" s="544" t="s">
        <v>690</v>
      </c>
      <c r="D20" s="563" t="s">
        <v>691</v>
      </c>
    </row>
    <row r="21" spans="2:4" ht="21.95" customHeight="1" thickBot="1" x14ac:dyDescent="0.25">
      <c r="B21" s="564" t="s">
        <v>18</v>
      </c>
      <c r="C21" s="545" t="s">
        <v>692</v>
      </c>
      <c r="D21" s="565" t="s">
        <v>693</v>
      </c>
    </row>
    <row r="22" spans="2:4" ht="21.95" customHeight="1" thickBot="1" x14ac:dyDescent="0.25">
      <c r="B22" s="552" t="s">
        <v>694</v>
      </c>
      <c r="C22" s="537" t="s">
        <v>664</v>
      </c>
      <c r="D22" s="553" t="s">
        <v>665</v>
      </c>
    </row>
    <row r="23" spans="2:4" ht="21.95" customHeight="1" thickBot="1" x14ac:dyDescent="0.25">
      <c r="B23" s="560" t="s">
        <v>20</v>
      </c>
      <c r="C23" s="541" t="s">
        <v>695</v>
      </c>
      <c r="D23" s="561" t="s">
        <v>696</v>
      </c>
    </row>
    <row r="24" spans="2:4" ht="21.95" customHeight="1" thickBot="1" x14ac:dyDescent="0.25">
      <c r="B24" s="566" t="s">
        <v>21</v>
      </c>
      <c r="C24" s="545" t="s">
        <v>697</v>
      </c>
      <c r="D24" s="565" t="s">
        <v>698</v>
      </c>
    </row>
    <row r="25" spans="2:4" ht="21.95" customHeight="1" thickBot="1" x14ac:dyDescent="0.25">
      <c r="B25" s="566" t="s">
        <v>699</v>
      </c>
      <c r="C25" s="545" t="s">
        <v>700</v>
      </c>
      <c r="D25" s="567" t="s">
        <v>701</v>
      </c>
    </row>
    <row r="26" spans="2:4" ht="21.95" customHeight="1" thickBot="1" x14ac:dyDescent="0.25">
      <c r="B26" s="566" t="s">
        <v>702</v>
      </c>
      <c r="C26" s="545" t="s">
        <v>703</v>
      </c>
      <c r="D26" s="567" t="s">
        <v>704</v>
      </c>
    </row>
    <row r="27" spans="2:4" ht="21.95" customHeight="1" thickBot="1" x14ac:dyDescent="0.25">
      <c r="B27" s="566" t="s">
        <v>705</v>
      </c>
      <c r="C27" s="545" t="s">
        <v>706</v>
      </c>
      <c r="D27" s="567" t="s">
        <v>707</v>
      </c>
    </row>
    <row r="28" spans="2:4" ht="21.95" customHeight="1" thickBot="1" x14ac:dyDescent="0.25">
      <c r="B28" s="566" t="s">
        <v>24</v>
      </c>
      <c r="C28" s="545" t="s">
        <v>708</v>
      </c>
      <c r="D28" s="567" t="s">
        <v>709</v>
      </c>
    </row>
    <row r="29" spans="2:4" ht="21.95" customHeight="1" thickBot="1" x14ac:dyDescent="0.25">
      <c r="B29" s="566" t="s">
        <v>710</v>
      </c>
      <c r="C29" s="545" t="s">
        <v>711</v>
      </c>
      <c r="D29" s="567" t="s">
        <v>712</v>
      </c>
    </row>
    <row r="30" spans="2:4" ht="21.75" customHeight="1" thickBot="1" x14ac:dyDescent="0.25">
      <c r="B30" s="570" t="s">
        <v>27</v>
      </c>
      <c r="C30" s="545" t="s">
        <v>713</v>
      </c>
      <c r="D30" s="567" t="s">
        <v>714</v>
      </c>
    </row>
    <row r="31" spans="2:4" ht="21.95" customHeight="1" thickBot="1" x14ac:dyDescent="0.25">
      <c r="B31" s="566" t="s">
        <v>715</v>
      </c>
      <c r="C31" s="545" t="s">
        <v>716</v>
      </c>
      <c r="D31" s="567" t="s">
        <v>717</v>
      </c>
    </row>
    <row r="32" spans="2:4" ht="21.95" customHeight="1" thickBot="1" x14ac:dyDescent="0.25">
      <c r="B32" s="568" t="s">
        <v>29</v>
      </c>
      <c r="C32" s="546" t="s">
        <v>718</v>
      </c>
      <c r="D32" s="569" t="s">
        <v>719</v>
      </c>
    </row>
    <row r="33" ht="12" customHeight="1" x14ac:dyDescent="0.2"/>
    <row r="34" ht="12" customHeight="1" x14ac:dyDescent="0.2"/>
    <row r="35" ht="12" customHeight="1" x14ac:dyDescent="0.2"/>
    <row r="36" ht="12" customHeight="1" x14ac:dyDescent="0.2"/>
    <row r="37" ht="12" customHeight="1" x14ac:dyDescent="0.2"/>
  </sheetData>
  <sheetProtection algorithmName="SHA-512" hashValue="D7/uJTBC5cymW0tWhx+sUOEFmukHkBJT/S9G0t/0UHqlbnP04wq8oeY5xfd9KZ41iq4qw492Sj9H4yDtdOpH8A==" saltValue="HXa0n/pYXc2HKWOu+la6BA==" spinCount="100000" sheet="1" objects="1" scenarios="1"/>
  <mergeCells count="2">
    <mergeCell ref="B5:D5"/>
    <mergeCell ref="B2:D3"/>
  </mergeCells>
  <pageMargins left="0.7" right="0.7" top="0.75" bottom="0.75" header="0.3" footer="0.3"/>
  <pageSetup paperSize="9" scale="8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535"/>
  <sheetViews>
    <sheetView rightToLeft="1" view="pageBreakPreview" zoomScaleNormal="100" zoomScaleSheetLayoutView="100" workbookViewId="0"/>
  </sheetViews>
  <sheetFormatPr defaultRowHeight="18" x14ac:dyDescent="0.25"/>
  <cols>
    <col min="1" max="1" width="9" style="59"/>
    <col min="2" max="2" width="1.375" style="59" customWidth="1"/>
    <col min="3" max="3" width="23.75" style="60" customWidth="1"/>
    <col min="4" max="4" width="10.625" style="60" bestFit="1" customWidth="1"/>
    <col min="5" max="5" width="42.125" style="60" customWidth="1"/>
    <col min="6" max="6" width="1.75" style="59" customWidth="1"/>
    <col min="7" max="7" width="9" style="59"/>
    <col min="8" max="8" width="11.125" style="59" bestFit="1" customWidth="1"/>
    <col min="9" max="16384" width="9" style="59"/>
  </cols>
  <sheetData>
    <row r="1" spans="2:5" x14ac:dyDescent="0.25">
      <c r="B1" s="100"/>
      <c r="C1" s="100" t="str">
        <f>اساس!F5&amp;"/ " &amp;E61</f>
        <v>عودة المعلمين الممارسين للتدريس/ اليوم العالمي للشباب</v>
      </c>
      <c r="D1" s="101"/>
      <c r="E1" s="101"/>
    </row>
    <row r="2" spans="2:5" x14ac:dyDescent="0.25">
      <c r="B2" s="100"/>
      <c r="C2" s="100"/>
      <c r="D2" s="101"/>
      <c r="E2" s="101"/>
    </row>
    <row r="3" spans="2:5" x14ac:dyDescent="0.25">
      <c r="B3" s="100"/>
      <c r="C3" s="101"/>
      <c r="D3" s="101"/>
      <c r="E3" s="101"/>
    </row>
    <row r="4" spans="2:5" hidden="1" x14ac:dyDescent="0.25">
      <c r="B4" s="100"/>
      <c r="C4" s="102" t="s">
        <v>173</v>
      </c>
      <c r="D4" s="101"/>
      <c r="E4" s="101"/>
    </row>
    <row r="5" spans="2:5" hidden="1" x14ac:dyDescent="0.25">
      <c r="B5" s="100"/>
      <c r="C5" s="102" t="s">
        <v>175</v>
      </c>
      <c r="D5" s="101"/>
      <c r="E5" s="101" t="s">
        <v>197</v>
      </c>
    </row>
    <row r="6" spans="2:5" hidden="1" x14ac:dyDescent="0.25">
      <c r="B6" s="100"/>
      <c r="C6" s="102" t="s">
        <v>127</v>
      </c>
      <c r="D6" s="101"/>
      <c r="E6" s="101"/>
    </row>
    <row r="7" spans="2:5" ht="3" customHeight="1" x14ac:dyDescent="0.25">
      <c r="B7" s="100"/>
      <c r="C7" s="102" t="s">
        <v>153</v>
      </c>
      <c r="D7" s="101"/>
      <c r="E7" s="101"/>
    </row>
    <row r="8" spans="2:5" ht="18.75" customHeight="1" x14ac:dyDescent="0.25">
      <c r="B8" s="100"/>
      <c r="C8" s="100" t="s">
        <v>136</v>
      </c>
      <c r="D8" s="101"/>
      <c r="E8" s="101"/>
    </row>
    <row r="9" spans="2:5" ht="18.75" thickBot="1" x14ac:dyDescent="0.3"/>
    <row r="10" spans="2:5" ht="18.75" thickBot="1" x14ac:dyDescent="0.3">
      <c r="C10" s="1394" t="s">
        <v>208</v>
      </c>
      <c r="D10" s="1395"/>
      <c r="E10" s="1396"/>
    </row>
    <row r="11" spans="2:5" ht="18.75" thickBot="1" x14ac:dyDescent="0.3">
      <c r="C11" s="95" t="s">
        <v>0</v>
      </c>
      <c r="D11" s="96" t="s">
        <v>1</v>
      </c>
      <c r="E11" s="97" t="s">
        <v>30</v>
      </c>
    </row>
    <row r="12" spans="2:5" x14ac:dyDescent="0.25">
      <c r="C12" s="92">
        <f>D12</f>
        <v>45480</v>
      </c>
      <c r="D12" s="93">
        <v>45480</v>
      </c>
      <c r="E12" s="94"/>
    </row>
    <row r="13" spans="2:5" x14ac:dyDescent="0.25">
      <c r="C13" s="62">
        <f t="shared" ref="C13:C40" si="0">D13</f>
        <v>45481</v>
      </c>
      <c r="D13" s="63">
        <v>45481</v>
      </c>
      <c r="E13" s="64"/>
    </row>
    <row r="14" spans="2:5" x14ac:dyDescent="0.25">
      <c r="C14" s="62">
        <f t="shared" si="0"/>
        <v>45482</v>
      </c>
      <c r="D14" s="63">
        <v>45482</v>
      </c>
      <c r="E14" s="64"/>
    </row>
    <row r="15" spans="2:5" x14ac:dyDescent="0.25">
      <c r="C15" s="62">
        <f t="shared" si="0"/>
        <v>45483</v>
      </c>
      <c r="D15" s="63">
        <v>45483</v>
      </c>
      <c r="E15" s="64" t="str">
        <f>C6</f>
        <v>حساب المواطن</v>
      </c>
    </row>
    <row r="16" spans="2:5" x14ac:dyDescent="0.25">
      <c r="C16" s="62">
        <f t="shared" si="0"/>
        <v>45484</v>
      </c>
      <c r="D16" s="63">
        <v>45484</v>
      </c>
      <c r="E16" s="64"/>
    </row>
    <row r="17" spans="3:5" x14ac:dyDescent="0.25">
      <c r="C17" s="62">
        <f t="shared" si="0"/>
        <v>45485</v>
      </c>
      <c r="D17" s="63">
        <v>45485</v>
      </c>
      <c r="E17" s="64"/>
    </row>
    <row r="18" spans="3:5" x14ac:dyDescent="0.25">
      <c r="C18" s="62">
        <f t="shared" si="0"/>
        <v>45486</v>
      </c>
      <c r="D18" s="63">
        <v>45486</v>
      </c>
      <c r="E18" s="64"/>
    </row>
    <row r="19" spans="3:5" x14ac:dyDescent="0.25">
      <c r="C19" s="62">
        <f t="shared" si="0"/>
        <v>45487</v>
      </c>
      <c r="D19" s="63">
        <v>45487</v>
      </c>
      <c r="E19" s="64"/>
    </row>
    <row r="20" spans="3:5" x14ac:dyDescent="0.25">
      <c r="C20" s="62">
        <f t="shared" si="0"/>
        <v>45488</v>
      </c>
      <c r="D20" s="63">
        <v>45488</v>
      </c>
      <c r="E20" s="64"/>
    </row>
    <row r="21" spans="3:5" x14ac:dyDescent="0.25">
      <c r="C21" s="62">
        <f t="shared" si="0"/>
        <v>45489</v>
      </c>
      <c r="D21" s="63">
        <v>45489</v>
      </c>
      <c r="E21" s="64"/>
    </row>
    <row r="22" spans="3:5" x14ac:dyDescent="0.25">
      <c r="C22" s="62">
        <f t="shared" si="0"/>
        <v>45490</v>
      </c>
      <c r="D22" s="63">
        <v>45490</v>
      </c>
      <c r="E22" s="64"/>
    </row>
    <row r="23" spans="3:5" x14ac:dyDescent="0.25">
      <c r="C23" s="62">
        <f t="shared" si="0"/>
        <v>45491</v>
      </c>
      <c r="D23" s="63">
        <v>45491</v>
      </c>
      <c r="E23" s="64"/>
    </row>
    <row r="24" spans="3:5" x14ac:dyDescent="0.25">
      <c r="C24" s="62">
        <f t="shared" si="0"/>
        <v>45492</v>
      </c>
      <c r="D24" s="63">
        <v>45492</v>
      </c>
      <c r="E24" s="64"/>
    </row>
    <row r="25" spans="3:5" x14ac:dyDescent="0.25">
      <c r="C25" s="62">
        <f t="shared" si="0"/>
        <v>45493</v>
      </c>
      <c r="D25" s="63">
        <v>45493</v>
      </c>
      <c r="E25" s="64"/>
    </row>
    <row r="26" spans="3:5" x14ac:dyDescent="0.25">
      <c r="C26" s="62">
        <f t="shared" si="0"/>
        <v>45494</v>
      </c>
      <c r="D26" s="63">
        <v>45494</v>
      </c>
      <c r="E26" s="64"/>
    </row>
    <row r="27" spans="3:5" x14ac:dyDescent="0.25">
      <c r="C27" s="62">
        <f t="shared" si="0"/>
        <v>45495</v>
      </c>
      <c r="D27" s="63">
        <v>45495</v>
      </c>
      <c r="E27" s="64"/>
    </row>
    <row r="28" spans="3:5" x14ac:dyDescent="0.25">
      <c r="C28" s="62">
        <f t="shared" si="0"/>
        <v>45496</v>
      </c>
      <c r="D28" s="63">
        <v>45496</v>
      </c>
      <c r="E28" s="64"/>
    </row>
    <row r="29" spans="3:5" x14ac:dyDescent="0.25">
      <c r="C29" s="62">
        <f t="shared" si="0"/>
        <v>45497</v>
      </c>
      <c r="D29" s="63">
        <v>45497</v>
      </c>
      <c r="E29" s="64"/>
    </row>
    <row r="30" spans="3:5" x14ac:dyDescent="0.25">
      <c r="C30" s="62">
        <f t="shared" si="0"/>
        <v>45498</v>
      </c>
      <c r="D30" s="63">
        <v>45498</v>
      </c>
      <c r="E30" s="64" t="str">
        <f>C7</f>
        <v>التأهيل</v>
      </c>
    </row>
    <row r="31" spans="3:5" x14ac:dyDescent="0.25">
      <c r="C31" s="62">
        <f t="shared" si="0"/>
        <v>45499</v>
      </c>
      <c r="D31" s="63">
        <v>45499</v>
      </c>
      <c r="E31" s="64"/>
    </row>
    <row r="32" spans="3:5" x14ac:dyDescent="0.25">
      <c r="C32" s="62">
        <f t="shared" si="0"/>
        <v>45500</v>
      </c>
      <c r="D32" s="63">
        <v>45500</v>
      </c>
      <c r="E32" s="64"/>
    </row>
    <row r="33" spans="3:5" x14ac:dyDescent="0.25">
      <c r="C33" s="62">
        <f t="shared" si="0"/>
        <v>45501</v>
      </c>
      <c r="D33" s="63">
        <v>45501</v>
      </c>
      <c r="E33" s="64" t="str">
        <f>C5</f>
        <v>رواتب الموظفين / مكافأة الجامعات</v>
      </c>
    </row>
    <row r="34" spans="3:5" x14ac:dyDescent="0.25">
      <c r="C34" s="62">
        <f t="shared" si="0"/>
        <v>45502</v>
      </c>
      <c r="D34" s="63">
        <v>45502</v>
      </c>
      <c r="E34" s="64"/>
    </row>
    <row r="35" spans="3:5" x14ac:dyDescent="0.25">
      <c r="C35" s="62">
        <f t="shared" si="0"/>
        <v>45503</v>
      </c>
      <c r="D35" s="63">
        <v>45503</v>
      </c>
      <c r="E35" s="64"/>
    </row>
    <row r="36" spans="3:5" x14ac:dyDescent="0.25">
      <c r="C36" s="62">
        <f t="shared" si="0"/>
        <v>45504</v>
      </c>
      <c r="D36" s="63">
        <v>45504</v>
      </c>
      <c r="E36" s="64"/>
    </row>
    <row r="37" spans="3:5" x14ac:dyDescent="0.25">
      <c r="C37" s="62">
        <f t="shared" si="0"/>
        <v>45505</v>
      </c>
      <c r="D37" s="63">
        <v>45505</v>
      </c>
      <c r="E37" s="64" t="str">
        <f>C4</f>
        <v>التقاعد - التأمينات(ساند) - الضمان</v>
      </c>
    </row>
    <row r="38" spans="3:5" x14ac:dyDescent="0.25">
      <c r="C38" s="62">
        <f t="shared" si="0"/>
        <v>45506</v>
      </c>
      <c r="D38" s="63">
        <v>45506</v>
      </c>
      <c r="E38" s="64"/>
    </row>
    <row r="39" spans="3:5" x14ac:dyDescent="0.25">
      <c r="C39" s="62">
        <f t="shared" si="0"/>
        <v>45507</v>
      </c>
      <c r="D39" s="63">
        <v>45507</v>
      </c>
      <c r="E39" s="64"/>
    </row>
    <row r="40" spans="3:5" x14ac:dyDescent="0.25">
      <c r="C40" s="62">
        <f t="shared" si="0"/>
        <v>45508</v>
      </c>
      <c r="D40" s="63">
        <v>45508</v>
      </c>
      <c r="E40" s="64" t="str">
        <f>اساس!F4</f>
        <v>عودة الهيئة الإدارية والتعليمية والمشرفين</v>
      </c>
    </row>
    <row r="41" spans="3:5" ht="18.75" thickBot="1" x14ac:dyDescent="0.3"/>
    <row r="42" spans="3:5" x14ac:dyDescent="0.25">
      <c r="C42" s="88" t="s">
        <v>206</v>
      </c>
      <c r="D42" s="89">
        <v>12</v>
      </c>
    </row>
    <row r="43" spans="3:5" ht="18.75" thickBot="1" x14ac:dyDescent="0.3">
      <c r="C43" s="90" t="s">
        <v>172</v>
      </c>
      <c r="D43" s="91">
        <v>57</v>
      </c>
    </row>
    <row r="44" spans="3:5" ht="18.75" thickBot="1" x14ac:dyDescent="0.3"/>
    <row r="45" spans="3:5" x14ac:dyDescent="0.25">
      <c r="C45" s="88" t="s">
        <v>652</v>
      </c>
      <c r="D45" s="89">
        <v>13</v>
      </c>
    </row>
    <row r="46" spans="3:5" ht="18.75" thickBot="1" x14ac:dyDescent="0.3">
      <c r="C46" s="90" t="s">
        <v>172</v>
      </c>
      <c r="D46" s="91">
        <v>63</v>
      </c>
    </row>
    <row r="47" spans="3:5" ht="18.75" thickBot="1" x14ac:dyDescent="0.3"/>
    <row r="48" spans="3:5" x14ac:dyDescent="0.25">
      <c r="C48" s="88" t="s">
        <v>653</v>
      </c>
      <c r="D48" s="89">
        <v>13</v>
      </c>
    </row>
    <row r="49" spans="3:5" ht="18.75" thickBot="1" x14ac:dyDescent="0.3">
      <c r="C49" s="90" t="s">
        <v>172</v>
      </c>
      <c r="D49" s="91">
        <v>61</v>
      </c>
    </row>
    <row r="51" spans="3:5" ht="18.75" thickBot="1" x14ac:dyDescent="0.3"/>
    <row r="52" spans="3:5" ht="18.75" thickBot="1" x14ac:dyDescent="0.3">
      <c r="C52" s="1394" t="s">
        <v>209</v>
      </c>
      <c r="D52" s="1395"/>
      <c r="E52" s="1396"/>
    </row>
    <row r="53" spans="3:5" ht="18.75" thickBot="1" x14ac:dyDescent="0.3">
      <c r="C53" s="95" t="s">
        <v>0</v>
      </c>
      <c r="D53" s="96" t="s">
        <v>1</v>
      </c>
      <c r="E53" s="97" t="s">
        <v>30</v>
      </c>
    </row>
    <row r="54" spans="3:5" x14ac:dyDescent="0.25">
      <c r="C54" s="62">
        <f>D54</f>
        <v>45509</v>
      </c>
      <c r="D54" s="63">
        <v>45509</v>
      </c>
      <c r="E54" s="64" t="str">
        <f>C8</f>
        <v>حافز</v>
      </c>
    </row>
    <row r="55" spans="3:5" x14ac:dyDescent="0.25">
      <c r="C55" s="62">
        <f t="shared" ref="C55:C83" si="1">D55</f>
        <v>45510</v>
      </c>
      <c r="D55" s="63">
        <v>45510</v>
      </c>
      <c r="E55" s="64"/>
    </row>
    <row r="56" spans="3:5" x14ac:dyDescent="0.25">
      <c r="C56" s="62">
        <f t="shared" si="1"/>
        <v>45511</v>
      </c>
      <c r="D56" s="63">
        <v>45511</v>
      </c>
      <c r="E56" s="64"/>
    </row>
    <row r="57" spans="3:5" x14ac:dyDescent="0.25">
      <c r="C57" s="62">
        <f t="shared" si="1"/>
        <v>45512</v>
      </c>
      <c r="D57" s="63">
        <v>45512</v>
      </c>
      <c r="E57" s="64"/>
    </row>
    <row r="58" spans="3:5" x14ac:dyDescent="0.25">
      <c r="C58" s="62">
        <f t="shared" si="1"/>
        <v>45513</v>
      </c>
      <c r="D58" s="63">
        <v>45513</v>
      </c>
      <c r="E58" s="64"/>
    </row>
    <row r="59" spans="3:5" x14ac:dyDescent="0.25">
      <c r="C59" s="62">
        <f t="shared" si="1"/>
        <v>45514</v>
      </c>
      <c r="D59" s="63">
        <v>45514</v>
      </c>
      <c r="E59" s="64"/>
    </row>
    <row r="60" spans="3:5" x14ac:dyDescent="0.25">
      <c r="C60" s="62">
        <f t="shared" si="1"/>
        <v>45515</v>
      </c>
      <c r="D60" s="63">
        <v>45515</v>
      </c>
      <c r="E60" s="64" t="str">
        <f>اساس!F5&amp;"/ " &amp;C6</f>
        <v>عودة المعلمين الممارسين للتدريس/ حساب المواطن</v>
      </c>
    </row>
    <row r="61" spans="3:5" x14ac:dyDescent="0.25">
      <c r="C61" s="62">
        <f t="shared" si="1"/>
        <v>45516</v>
      </c>
      <c r="D61" s="63">
        <v>45516</v>
      </c>
      <c r="E61" s="64" t="str">
        <f>اساس!I5</f>
        <v>اليوم العالمي للشباب</v>
      </c>
    </row>
    <row r="62" spans="3:5" x14ac:dyDescent="0.25">
      <c r="C62" s="62">
        <f t="shared" si="1"/>
        <v>45517</v>
      </c>
      <c r="D62" s="63">
        <v>45517</v>
      </c>
      <c r="E62" s="64"/>
    </row>
    <row r="63" spans="3:5" x14ac:dyDescent="0.25">
      <c r="C63" s="62">
        <f t="shared" si="1"/>
        <v>45518</v>
      </c>
      <c r="D63" s="63">
        <v>45518</v>
      </c>
      <c r="E63" s="64"/>
    </row>
    <row r="64" spans="3:5" x14ac:dyDescent="0.25">
      <c r="C64" s="62">
        <f t="shared" si="1"/>
        <v>45519</v>
      </c>
      <c r="D64" s="63">
        <v>45519</v>
      </c>
      <c r="E64" s="64"/>
    </row>
    <row r="65" spans="3:5" x14ac:dyDescent="0.25">
      <c r="C65" s="62">
        <f t="shared" si="1"/>
        <v>45520</v>
      </c>
      <c r="D65" s="63">
        <v>45520</v>
      </c>
      <c r="E65" s="64"/>
    </row>
    <row r="66" spans="3:5" x14ac:dyDescent="0.25">
      <c r="C66" s="62">
        <f t="shared" si="1"/>
        <v>45521</v>
      </c>
      <c r="D66" s="63">
        <v>45521</v>
      </c>
      <c r="E66" s="64"/>
    </row>
    <row r="67" spans="3:5" x14ac:dyDescent="0.25">
      <c r="C67" s="62">
        <f t="shared" si="1"/>
        <v>45522</v>
      </c>
      <c r="D67" s="63">
        <v>45522</v>
      </c>
      <c r="E67" s="64" t="str">
        <f>اساس!F6</f>
        <v>بداية الدراسة للفصل الدراسي الأول</v>
      </c>
    </row>
    <row r="68" spans="3:5" x14ac:dyDescent="0.25">
      <c r="C68" s="62">
        <f t="shared" si="1"/>
        <v>45523</v>
      </c>
      <c r="D68" s="63">
        <v>45523</v>
      </c>
      <c r="E68" s="64"/>
    </row>
    <row r="69" spans="3:5" x14ac:dyDescent="0.25">
      <c r="C69" s="62">
        <f t="shared" si="1"/>
        <v>45524</v>
      </c>
      <c r="D69" s="63">
        <v>45524</v>
      </c>
      <c r="E69" s="64"/>
    </row>
    <row r="70" spans="3:5" x14ac:dyDescent="0.25">
      <c r="C70" s="62">
        <f t="shared" si="1"/>
        <v>45525</v>
      </c>
      <c r="D70" s="63">
        <v>45525</v>
      </c>
      <c r="E70" s="64"/>
    </row>
    <row r="71" spans="3:5" x14ac:dyDescent="0.25">
      <c r="C71" s="62">
        <f t="shared" si="1"/>
        <v>45526</v>
      </c>
      <c r="D71" s="63">
        <v>45526</v>
      </c>
      <c r="E71" s="64"/>
    </row>
    <row r="72" spans="3:5" x14ac:dyDescent="0.25">
      <c r="C72" s="62">
        <f t="shared" si="1"/>
        <v>45527</v>
      </c>
      <c r="D72" s="63">
        <v>45527</v>
      </c>
      <c r="E72" s="64"/>
    </row>
    <row r="73" spans="3:5" x14ac:dyDescent="0.25">
      <c r="C73" s="62">
        <f t="shared" si="1"/>
        <v>45528</v>
      </c>
      <c r="D73" s="63">
        <v>45528</v>
      </c>
      <c r="E73" s="64"/>
    </row>
    <row r="74" spans="3:5" x14ac:dyDescent="0.25">
      <c r="C74" s="62">
        <f t="shared" si="1"/>
        <v>45529</v>
      </c>
      <c r="D74" s="63">
        <v>45529</v>
      </c>
      <c r="E74" s="64"/>
    </row>
    <row r="75" spans="3:5" x14ac:dyDescent="0.25">
      <c r="C75" s="62">
        <f t="shared" si="1"/>
        <v>45530</v>
      </c>
      <c r="D75" s="63">
        <v>45530</v>
      </c>
      <c r="E75" s="64" t="str">
        <f>C7</f>
        <v>التأهيل</v>
      </c>
    </row>
    <row r="76" spans="3:5" x14ac:dyDescent="0.25">
      <c r="C76" s="62">
        <f t="shared" si="1"/>
        <v>45531</v>
      </c>
      <c r="D76" s="63">
        <v>45531</v>
      </c>
      <c r="E76" s="64" t="str">
        <f>C5</f>
        <v>رواتب الموظفين / مكافأة الجامعات</v>
      </c>
    </row>
    <row r="77" spans="3:5" x14ac:dyDescent="0.25">
      <c r="C77" s="62">
        <f t="shared" si="1"/>
        <v>45532</v>
      </c>
      <c r="D77" s="63">
        <v>45532</v>
      </c>
      <c r="E77" s="64"/>
    </row>
    <row r="78" spans="3:5" x14ac:dyDescent="0.25">
      <c r="C78" s="62">
        <f t="shared" si="1"/>
        <v>45533</v>
      </c>
      <c r="D78" s="63">
        <v>45533</v>
      </c>
      <c r="E78" s="64"/>
    </row>
    <row r="79" spans="3:5" x14ac:dyDescent="0.25">
      <c r="C79" s="62">
        <f t="shared" si="1"/>
        <v>45534</v>
      </c>
      <c r="D79" s="63">
        <v>45534</v>
      </c>
      <c r="E79" s="64"/>
    </row>
    <row r="80" spans="3:5" x14ac:dyDescent="0.25">
      <c r="C80" s="62">
        <f t="shared" si="1"/>
        <v>45535</v>
      </c>
      <c r="D80" s="63">
        <v>45535</v>
      </c>
      <c r="E80" s="64"/>
    </row>
    <row r="81" spans="3:5" x14ac:dyDescent="0.25">
      <c r="C81" s="62">
        <f t="shared" si="1"/>
        <v>45536</v>
      </c>
      <c r="D81" s="63">
        <v>45536</v>
      </c>
      <c r="E81" s="64" t="str">
        <f>E37</f>
        <v>التقاعد - التأمينات(ساند) - الضمان</v>
      </c>
    </row>
    <row r="82" spans="3:5" x14ac:dyDescent="0.25">
      <c r="C82" s="62">
        <f t="shared" si="1"/>
        <v>45537</v>
      </c>
      <c r="D82" s="63">
        <v>45537</v>
      </c>
      <c r="E82" s="64"/>
    </row>
    <row r="83" spans="3:5" x14ac:dyDescent="0.25">
      <c r="C83" s="62">
        <f t="shared" si="1"/>
        <v>45538</v>
      </c>
      <c r="D83" s="63">
        <v>45538</v>
      </c>
      <c r="E83" s="64"/>
    </row>
    <row r="84" spans="3:5" ht="7.5" customHeight="1" x14ac:dyDescent="0.25"/>
    <row r="85" spans="3:5" x14ac:dyDescent="0.25">
      <c r="C85" s="1393" t="s">
        <v>192</v>
      </c>
      <c r="D85" s="1393"/>
      <c r="E85" s="1393"/>
    </row>
    <row r="86" spans="3:5" x14ac:dyDescent="0.25">
      <c r="C86" s="62">
        <f>C67</f>
        <v>45522</v>
      </c>
      <c r="D86" s="64" t="s">
        <v>169</v>
      </c>
      <c r="E86" s="62">
        <f>C86+4</f>
        <v>45526</v>
      </c>
    </row>
    <row r="87" spans="3:5" x14ac:dyDescent="0.25">
      <c r="C87" s="62">
        <f>E86+3</f>
        <v>45529</v>
      </c>
      <c r="D87" s="64" t="s">
        <v>170</v>
      </c>
      <c r="E87" s="62">
        <f>C87+4</f>
        <v>45533</v>
      </c>
    </row>
    <row r="88" spans="3:5" x14ac:dyDescent="0.25">
      <c r="C88" s="62">
        <f>E87+3</f>
        <v>45536</v>
      </c>
      <c r="D88" s="64" t="s">
        <v>171</v>
      </c>
      <c r="E88" s="62">
        <f>C88+4</f>
        <v>45540</v>
      </c>
    </row>
    <row r="89" spans="3:5" ht="7.5" customHeight="1" x14ac:dyDescent="0.25"/>
    <row r="90" spans="3:5" x14ac:dyDescent="0.25">
      <c r="C90" s="64" t="s">
        <v>172</v>
      </c>
      <c r="D90" s="64">
        <v>15</v>
      </c>
      <c r="E90" s="66" t="s">
        <v>204</v>
      </c>
    </row>
    <row r="91" spans="3:5" x14ac:dyDescent="0.25">
      <c r="C91" s="64" t="s">
        <v>176</v>
      </c>
      <c r="D91" s="64">
        <v>0</v>
      </c>
      <c r="E91" s="66"/>
    </row>
    <row r="92" spans="3:5" x14ac:dyDescent="0.25">
      <c r="C92" s="84"/>
      <c r="D92" s="84"/>
      <c r="E92" s="98"/>
    </row>
    <row r="93" spans="3:5" ht="18.75" thickBot="1" x14ac:dyDescent="0.3"/>
    <row r="94" spans="3:5" ht="18.75" thickBot="1" x14ac:dyDescent="0.3">
      <c r="C94" s="1394" t="s">
        <v>210</v>
      </c>
      <c r="D94" s="1395"/>
      <c r="E94" s="1396"/>
    </row>
    <row r="95" spans="3:5" ht="18.75" thickBot="1" x14ac:dyDescent="0.3">
      <c r="C95" s="95" t="s">
        <v>0</v>
      </c>
      <c r="D95" s="96" t="s">
        <v>1</v>
      </c>
      <c r="E95" s="97" t="s">
        <v>30</v>
      </c>
    </row>
    <row r="96" spans="3:5" x14ac:dyDescent="0.25">
      <c r="C96" s="62">
        <f t="shared" ref="C96:C106" si="2">D96</f>
        <v>45539</v>
      </c>
      <c r="D96" s="63">
        <v>45539</v>
      </c>
      <c r="E96" s="64"/>
    </row>
    <row r="97" spans="3:5" x14ac:dyDescent="0.25">
      <c r="C97" s="62">
        <f t="shared" si="2"/>
        <v>45540</v>
      </c>
      <c r="D97" s="63">
        <v>45540</v>
      </c>
      <c r="E97" s="64" t="str">
        <f>C8</f>
        <v>حافز</v>
      </c>
    </row>
    <row r="98" spans="3:5" x14ac:dyDescent="0.25">
      <c r="C98" s="62">
        <f t="shared" si="2"/>
        <v>45541</v>
      </c>
      <c r="D98" s="63">
        <v>45541</v>
      </c>
      <c r="E98" s="64"/>
    </row>
    <row r="99" spans="3:5" x14ac:dyDescent="0.25">
      <c r="C99" s="62">
        <f t="shared" si="2"/>
        <v>45542</v>
      </c>
      <c r="D99" s="63">
        <v>45542</v>
      </c>
      <c r="E99" s="64"/>
    </row>
    <row r="100" spans="3:5" x14ac:dyDescent="0.25">
      <c r="C100" s="62">
        <f t="shared" si="2"/>
        <v>45543</v>
      </c>
      <c r="D100" s="63">
        <v>45543</v>
      </c>
      <c r="E100" s="64" t="str">
        <f>اساس!I6</f>
        <v>اليوم العالمي لمحو الأمية</v>
      </c>
    </row>
    <row r="101" spans="3:5" x14ac:dyDescent="0.25">
      <c r="C101" s="62">
        <f t="shared" si="2"/>
        <v>45544</v>
      </c>
      <c r="D101" s="63">
        <v>45544</v>
      </c>
      <c r="E101" s="64"/>
    </row>
    <row r="102" spans="3:5" x14ac:dyDescent="0.25">
      <c r="C102" s="62">
        <f t="shared" si="2"/>
        <v>45545</v>
      </c>
      <c r="D102" s="63">
        <v>45545</v>
      </c>
      <c r="E102" s="64"/>
    </row>
    <row r="103" spans="3:5" x14ac:dyDescent="0.25">
      <c r="C103" s="62">
        <f t="shared" si="2"/>
        <v>45546</v>
      </c>
      <c r="D103" s="63">
        <v>45546</v>
      </c>
      <c r="E103" s="64"/>
    </row>
    <row r="104" spans="3:5" x14ac:dyDescent="0.25">
      <c r="C104" s="62">
        <f t="shared" si="2"/>
        <v>45547</v>
      </c>
      <c r="D104" s="63">
        <v>45547</v>
      </c>
      <c r="E104" s="64"/>
    </row>
    <row r="105" spans="3:5" x14ac:dyDescent="0.25">
      <c r="C105" s="62">
        <f t="shared" si="2"/>
        <v>45548</v>
      </c>
      <c r="D105" s="63">
        <v>45548</v>
      </c>
      <c r="E105" s="64"/>
    </row>
    <row r="106" spans="3:5" x14ac:dyDescent="0.25">
      <c r="C106" s="62">
        <f t="shared" si="2"/>
        <v>45549</v>
      </c>
      <c r="D106" s="63">
        <v>45549</v>
      </c>
      <c r="E106" s="64"/>
    </row>
    <row r="107" spans="3:5" x14ac:dyDescent="0.25">
      <c r="C107" s="62">
        <f t="shared" ref="C107:C125" si="3">D107</f>
        <v>45550</v>
      </c>
      <c r="D107" s="63">
        <v>45550</v>
      </c>
      <c r="E107" s="64"/>
    </row>
    <row r="108" spans="3:5" x14ac:dyDescent="0.25">
      <c r="C108" s="62">
        <f t="shared" si="3"/>
        <v>45551</v>
      </c>
      <c r="D108" s="63">
        <v>45551</v>
      </c>
      <c r="E108" s="64"/>
    </row>
    <row r="109" spans="3:5" x14ac:dyDescent="0.25">
      <c r="C109" s="62">
        <f t="shared" si="3"/>
        <v>45552</v>
      </c>
      <c r="D109" s="63">
        <v>45552</v>
      </c>
      <c r="E109" s="64"/>
    </row>
    <row r="110" spans="3:5" x14ac:dyDescent="0.25">
      <c r="C110" s="62">
        <f t="shared" si="3"/>
        <v>45553</v>
      </c>
      <c r="D110" s="63">
        <v>45553</v>
      </c>
      <c r="E110" s="64"/>
    </row>
    <row r="111" spans="3:5" x14ac:dyDescent="0.25">
      <c r="C111" s="62">
        <f t="shared" si="3"/>
        <v>45554</v>
      </c>
      <c r="D111" s="63">
        <v>45554</v>
      </c>
      <c r="E111" s="64"/>
    </row>
    <row r="112" spans="3:5" x14ac:dyDescent="0.25">
      <c r="C112" s="62">
        <f t="shared" si="3"/>
        <v>45555</v>
      </c>
      <c r="D112" s="63">
        <v>45555</v>
      </c>
      <c r="E112" s="64"/>
    </row>
    <row r="113" spans="3:5" x14ac:dyDescent="0.25">
      <c r="C113" s="62">
        <f t="shared" si="3"/>
        <v>45556</v>
      </c>
      <c r="D113" s="63">
        <v>45556</v>
      </c>
      <c r="E113" s="64" t="str">
        <f>اساس!I7</f>
        <v>اليوم العالمي لسلام</v>
      </c>
    </row>
    <row r="114" spans="3:5" x14ac:dyDescent="0.25">
      <c r="C114" s="80">
        <f t="shared" si="3"/>
        <v>45557</v>
      </c>
      <c r="D114" s="81">
        <v>45557</v>
      </c>
      <c r="E114" s="82" t="str">
        <f>اساس!F7</f>
        <v xml:space="preserve"> إجازة اليوم الوطني</v>
      </c>
    </row>
    <row r="115" spans="3:5" x14ac:dyDescent="0.25">
      <c r="C115" s="77">
        <f t="shared" si="3"/>
        <v>45558</v>
      </c>
      <c r="D115" s="78">
        <v>45558</v>
      </c>
      <c r="E115" s="64" t="str">
        <f>اساس!I8&amp;"/ " &amp;اساس!I9</f>
        <v>اليوم الوطني للملكة العربية السعودية/ اليوم الدولي للغة الإشارة</v>
      </c>
    </row>
    <row r="116" spans="3:5" x14ac:dyDescent="0.25">
      <c r="C116" s="62">
        <f t="shared" si="3"/>
        <v>45559</v>
      </c>
      <c r="D116" s="63">
        <v>45559</v>
      </c>
      <c r="E116" s="64" t="str">
        <f>اساس!I10</f>
        <v>الأسبوع العالمي للصم</v>
      </c>
    </row>
    <row r="117" spans="3:5" x14ac:dyDescent="0.25">
      <c r="C117" s="62">
        <f t="shared" si="3"/>
        <v>45560</v>
      </c>
      <c r="D117" s="63">
        <v>45560</v>
      </c>
      <c r="E117" s="64"/>
    </row>
    <row r="118" spans="3:5" x14ac:dyDescent="0.25">
      <c r="C118" s="62">
        <f t="shared" si="3"/>
        <v>45561</v>
      </c>
      <c r="D118" s="63">
        <v>45561</v>
      </c>
      <c r="E118" s="64" t="str">
        <f>E5</f>
        <v>رواتب الموظفين / مكافأة الجامعات / التأهيل</v>
      </c>
    </row>
    <row r="119" spans="3:5" x14ac:dyDescent="0.25">
      <c r="C119" s="62">
        <f t="shared" si="3"/>
        <v>45562</v>
      </c>
      <c r="D119" s="63">
        <v>45562</v>
      </c>
      <c r="E119" s="64"/>
    </row>
    <row r="120" spans="3:5" x14ac:dyDescent="0.25">
      <c r="C120" s="62">
        <f t="shared" si="3"/>
        <v>45563</v>
      </c>
      <c r="D120" s="63">
        <v>45563</v>
      </c>
      <c r="E120" s="64"/>
    </row>
    <row r="121" spans="3:5" x14ac:dyDescent="0.25">
      <c r="C121" s="62">
        <f t="shared" si="3"/>
        <v>45564</v>
      </c>
      <c r="D121" s="63">
        <v>45564</v>
      </c>
      <c r="E121" s="64"/>
    </row>
    <row r="122" spans="3:5" x14ac:dyDescent="0.25">
      <c r="C122" s="62">
        <f t="shared" si="3"/>
        <v>45565</v>
      </c>
      <c r="D122" s="63">
        <v>45565</v>
      </c>
      <c r="E122" s="64"/>
    </row>
    <row r="123" spans="3:5" x14ac:dyDescent="0.25">
      <c r="C123" s="62">
        <f t="shared" si="3"/>
        <v>45566</v>
      </c>
      <c r="D123" s="63">
        <v>45566</v>
      </c>
      <c r="E123" s="64" t="str">
        <f>اساس!I11&amp;"/ " &amp;اساس!N59</f>
        <v>يوم الطفل العربي/ التقاعد - التأمينات(ساند) - الضمان</v>
      </c>
    </row>
    <row r="124" spans="3:5" x14ac:dyDescent="0.25">
      <c r="C124" s="62">
        <f t="shared" si="3"/>
        <v>45567</v>
      </c>
      <c r="D124" s="63">
        <v>45567</v>
      </c>
      <c r="E124" s="64"/>
    </row>
    <row r="125" spans="3:5" x14ac:dyDescent="0.25">
      <c r="C125" s="62">
        <f t="shared" si="3"/>
        <v>45568</v>
      </c>
      <c r="D125" s="63">
        <v>45568</v>
      </c>
      <c r="E125" s="64" t="str">
        <f>اساس!I12</f>
        <v>اليوم العالمي للمسنين</v>
      </c>
    </row>
    <row r="127" spans="3:5" x14ac:dyDescent="0.25">
      <c r="C127" s="1393" t="s">
        <v>193</v>
      </c>
      <c r="D127" s="1393"/>
      <c r="E127" s="1393"/>
    </row>
    <row r="128" spans="3:5" x14ac:dyDescent="0.25">
      <c r="C128" s="62">
        <f>C100</f>
        <v>45543</v>
      </c>
      <c r="D128" s="64" t="s">
        <v>183</v>
      </c>
      <c r="E128" s="62">
        <f>C128+4</f>
        <v>45547</v>
      </c>
    </row>
    <row r="129" spans="3:5" x14ac:dyDescent="0.25">
      <c r="C129" s="62">
        <f>E128+3</f>
        <v>45550</v>
      </c>
      <c r="D129" s="64" t="s">
        <v>184</v>
      </c>
      <c r="E129" s="62">
        <f>C129+4</f>
        <v>45554</v>
      </c>
    </row>
    <row r="130" spans="3:5" x14ac:dyDescent="0.25">
      <c r="C130" s="62">
        <f>E129+3</f>
        <v>45557</v>
      </c>
      <c r="D130" s="64" t="s">
        <v>185</v>
      </c>
      <c r="E130" s="62">
        <f>C130+4</f>
        <v>45561</v>
      </c>
    </row>
    <row r="131" spans="3:5" x14ac:dyDescent="0.25">
      <c r="C131" s="62">
        <f>E130+3</f>
        <v>45564</v>
      </c>
      <c r="D131" s="64" t="s">
        <v>186</v>
      </c>
      <c r="E131" s="62">
        <f>C131+4</f>
        <v>45568</v>
      </c>
    </row>
    <row r="133" spans="3:5" x14ac:dyDescent="0.25">
      <c r="C133" s="64" t="s">
        <v>172</v>
      </c>
      <c r="D133" s="64">
        <v>18</v>
      </c>
      <c r="E133" s="66"/>
    </row>
    <row r="134" spans="3:5" x14ac:dyDescent="0.25">
      <c r="C134" s="64" t="s">
        <v>176</v>
      </c>
      <c r="D134" s="64">
        <v>1</v>
      </c>
      <c r="E134" s="66" t="s">
        <v>205</v>
      </c>
    </row>
    <row r="136" spans="3:5" ht="18.75" thickBot="1" x14ac:dyDescent="0.3"/>
    <row r="137" spans="3:5" ht="18.75" thickBot="1" x14ac:dyDescent="0.3">
      <c r="C137" s="1394" t="s">
        <v>211</v>
      </c>
      <c r="D137" s="1395"/>
      <c r="E137" s="1396"/>
    </row>
    <row r="138" spans="3:5" ht="18.75" thickBot="1" x14ac:dyDescent="0.3">
      <c r="C138" s="95" t="s">
        <v>0</v>
      </c>
      <c r="D138" s="96" t="s">
        <v>1</v>
      </c>
      <c r="E138" s="97" t="s">
        <v>30</v>
      </c>
    </row>
    <row r="139" spans="3:5" x14ac:dyDescent="0.25">
      <c r="C139" s="62">
        <f t="shared" ref="C139:C144" si="4">D139</f>
        <v>45569</v>
      </c>
      <c r="D139" s="63">
        <v>45569</v>
      </c>
      <c r="E139" s="64" t="str">
        <f>اساس!I13</f>
        <v>الأسبوع العالمي للفضاء</v>
      </c>
    </row>
    <row r="140" spans="3:5" x14ac:dyDescent="0.25">
      <c r="C140" s="62">
        <f t="shared" si="4"/>
        <v>45570</v>
      </c>
      <c r="D140" s="63">
        <v>45570</v>
      </c>
      <c r="E140" s="64" t="str">
        <f>اساس!I14&amp;"/ " &amp;اساس!I15</f>
        <v>اليوم العالمي للمعلم/ اليوم العربي  لليتيم</v>
      </c>
    </row>
    <row r="141" spans="3:5" x14ac:dyDescent="0.25">
      <c r="C141" s="62">
        <f t="shared" si="4"/>
        <v>45571</v>
      </c>
      <c r="D141" s="63">
        <v>45571</v>
      </c>
      <c r="E141" s="64" t="str">
        <f>C8</f>
        <v>حافز</v>
      </c>
    </row>
    <row r="142" spans="3:5" x14ac:dyDescent="0.25">
      <c r="C142" s="62">
        <f t="shared" si="4"/>
        <v>45572</v>
      </c>
      <c r="D142" s="63">
        <v>45572</v>
      </c>
      <c r="E142" s="64"/>
    </row>
    <row r="143" spans="3:5" x14ac:dyDescent="0.25">
      <c r="C143" s="62">
        <f t="shared" si="4"/>
        <v>45573</v>
      </c>
      <c r="D143" s="63">
        <v>45573</v>
      </c>
      <c r="E143" s="64" t="str">
        <f>اساس!I16</f>
        <v>اليوم العالمي للبصر</v>
      </c>
    </row>
    <row r="144" spans="3:5" x14ac:dyDescent="0.25">
      <c r="C144" s="62">
        <f t="shared" si="4"/>
        <v>45574</v>
      </c>
      <c r="D144" s="63">
        <v>45574</v>
      </c>
      <c r="E144" s="64"/>
    </row>
    <row r="145" spans="3:5" x14ac:dyDescent="0.25">
      <c r="C145" s="62">
        <f t="shared" ref="C145:C168" si="5">D145</f>
        <v>45575</v>
      </c>
      <c r="D145" s="63">
        <v>45575</v>
      </c>
      <c r="E145" s="64" t="str">
        <f>اساس!I17&amp;"/ " &amp;اساس!N61</f>
        <v>اليوم العالمي للصحة النفسية/ حساب المواطن</v>
      </c>
    </row>
    <row r="146" spans="3:5" x14ac:dyDescent="0.25">
      <c r="C146" s="62">
        <f t="shared" si="5"/>
        <v>45576</v>
      </c>
      <c r="D146" s="63">
        <v>45576</v>
      </c>
      <c r="E146" s="64"/>
    </row>
    <row r="147" spans="3:5" x14ac:dyDescent="0.25">
      <c r="C147" s="62">
        <f t="shared" si="5"/>
        <v>45577</v>
      </c>
      <c r="D147" s="63">
        <v>45577</v>
      </c>
      <c r="E147" s="64"/>
    </row>
    <row r="148" spans="3:5" x14ac:dyDescent="0.25">
      <c r="C148" s="62">
        <f t="shared" si="5"/>
        <v>45578</v>
      </c>
      <c r="D148" s="63">
        <v>45578</v>
      </c>
      <c r="E148" s="64"/>
    </row>
    <row r="149" spans="3:5" x14ac:dyDescent="0.25">
      <c r="C149" s="62">
        <f t="shared" si="5"/>
        <v>45579</v>
      </c>
      <c r="D149" s="63">
        <v>45579</v>
      </c>
      <c r="E149" s="64"/>
    </row>
    <row r="150" spans="3:5" x14ac:dyDescent="0.25">
      <c r="C150" s="62">
        <f t="shared" si="5"/>
        <v>45580</v>
      </c>
      <c r="D150" s="63">
        <v>45580</v>
      </c>
      <c r="E150" s="64" t="str">
        <f>اساس!I18</f>
        <v>يوم العصاء البيضىاء للمكفوفين</v>
      </c>
    </row>
    <row r="151" spans="3:5" x14ac:dyDescent="0.25">
      <c r="C151" s="62">
        <f t="shared" si="5"/>
        <v>45581</v>
      </c>
      <c r="D151" s="63">
        <v>45581</v>
      </c>
      <c r="E151" s="64" t="str">
        <f>اساس!I19</f>
        <v>يوم الغذاء العالمي</v>
      </c>
    </row>
    <row r="152" spans="3:5" x14ac:dyDescent="0.25">
      <c r="C152" s="77">
        <f t="shared" si="5"/>
        <v>45582</v>
      </c>
      <c r="D152" s="78">
        <v>45582</v>
      </c>
      <c r="E152" s="79" t="str">
        <f>اساس!F9</f>
        <v xml:space="preserve">إجازة نهاية أسبوع مطولة </v>
      </c>
    </row>
    <row r="153" spans="3:5" x14ac:dyDescent="0.25">
      <c r="C153" s="62">
        <f t="shared" si="5"/>
        <v>45583</v>
      </c>
      <c r="D153" s="63">
        <v>45583</v>
      </c>
      <c r="E153" s="64"/>
    </row>
    <row r="154" spans="3:5" x14ac:dyDescent="0.25">
      <c r="C154" s="62">
        <f t="shared" si="5"/>
        <v>45584</v>
      </c>
      <c r="D154" s="63">
        <v>45584</v>
      </c>
      <c r="E154" s="64"/>
    </row>
    <row r="155" spans="3:5" x14ac:dyDescent="0.25">
      <c r="C155" s="76">
        <f t="shared" si="5"/>
        <v>45585</v>
      </c>
      <c r="D155" s="63">
        <v>45585</v>
      </c>
      <c r="E155" s="64" t="str">
        <f>اساس!I20&amp;"/ " &amp;اساس!I21</f>
        <v>اليوم العالمي لهشاشة العظام/ اليوم العالمي للإحصاء</v>
      </c>
    </row>
    <row r="156" spans="3:5" x14ac:dyDescent="0.25">
      <c r="C156" s="62">
        <f t="shared" si="5"/>
        <v>45586</v>
      </c>
      <c r="D156" s="63">
        <v>45586</v>
      </c>
      <c r="E156" s="64"/>
    </row>
    <row r="157" spans="3:5" x14ac:dyDescent="0.25">
      <c r="C157" s="62">
        <f t="shared" si="5"/>
        <v>45587</v>
      </c>
      <c r="D157" s="63">
        <v>45587</v>
      </c>
      <c r="E157" s="64" t="str">
        <f>اساس!I22</f>
        <v>اليوم العالمي للتأتأة</v>
      </c>
    </row>
    <row r="158" spans="3:5" x14ac:dyDescent="0.25">
      <c r="C158" s="62">
        <f t="shared" si="5"/>
        <v>45588</v>
      </c>
      <c r="D158" s="63">
        <v>45588</v>
      </c>
      <c r="E158" s="64"/>
    </row>
    <row r="159" spans="3:5" x14ac:dyDescent="0.25">
      <c r="C159" s="62">
        <f t="shared" si="5"/>
        <v>45589</v>
      </c>
      <c r="D159" s="63">
        <v>45589</v>
      </c>
      <c r="E159" s="64" t="str">
        <f>اساس!I23</f>
        <v>اليوم العالمي لشلل الأطفال</v>
      </c>
    </row>
    <row r="160" spans="3:5" x14ac:dyDescent="0.25">
      <c r="C160" s="62">
        <f t="shared" si="5"/>
        <v>45590</v>
      </c>
      <c r="D160" s="63">
        <v>45590</v>
      </c>
      <c r="E160" s="64" t="str">
        <f>اساس!I24</f>
        <v>أسبوع أمراض الدم الوراثية</v>
      </c>
    </row>
    <row r="161" spans="3:5" x14ac:dyDescent="0.25">
      <c r="C161" s="62">
        <f t="shared" si="5"/>
        <v>45591</v>
      </c>
      <c r="D161" s="63">
        <v>45591</v>
      </c>
      <c r="E161" s="64"/>
    </row>
    <row r="162" spans="3:5" x14ac:dyDescent="0.25">
      <c r="C162" s="62">
        <f t="shared" si="5"/>
        <v>45592</v>
      </c>
      <c r="D162" s="63">
        <v>45592</v>
      </c>
      <c r="E162" s="64" t="str">
        <f>E5</f>
        <v>رواتب الموظفين / مكافأة الجامعات / التأهيل</v>
      </c>
    </row>
    <row r="163" spans="3:5" x14ac:dyDescent="0.25">
      <c r="C163" s="62">
        <f t="shared" si="5"/>
        <v>45593</v>
      </c>
      <c r="D163" s="63">
        <v>45593</v>
      </c>
      <c r="E163" s="64" t="str">
        <f>اساس!I25</f>
        <v>ذكرى البيعة لخادم الحرمين</v>
      </c>
    </row>
    <row r="164" spans="3:5" x14ac:dyDescent="0.25">
      <c r="C164" s="62">
        <f t="shared" si="5"/>
        <v>45594</v>
      </c>
      <c r="D164" s="63">
        <v>45594</v>
      </c>
      <c r="E164" s="64"/>
    </row>
    <row r="165" spans="3:5" x14ac:dyDescent="0.25">
      <c r="C165" s="62">
        <f t="shared" si="5"/>
        <v>45595</v>
      </c>
      <c r="D165" s="63">
        <v>45595</v>
      </c>
      <c r="E165" s="64"/>
    </row>
    <row r="166" spans="3:5" x14ac:dyDescent="0.25">
      <c r="C166" s="62">
        <f t="shared" si="5"/>
        <v>45596</v>
      </c>
      <c r="D166" s="63">
        <v>45596</v>
      </c>
      <c r="E166" s="64" t="str">
        <f>C4</f>
        <v>التقاعد - التأمينات(ساند) - الضمان</v>
      </c>
    </row>
    <row r="167" spans="3:5" x14ac:dyDescent="0.25">
      <c r="C167" s="62">
        <f t="shared" si="5"/>
        <v>45597</v>
      </c>
      <c r="D167" s="63">
        <v>45597</v>
      </c>
      <c r="E167" s="64" t="str">
        <f>اساس!I26</f>
        <v>اليوم الدولي لمكافحة كل أشكال التنمر</v>
      </c>
    </row>
    <row r="168" spans="3:5" x14ac:dyDescent="0.25">
      <c r="C168" s="62">
        <f t="shared" si="5"/>
        <v>45598</v>
      </c>
      <c r="D168" s="63">
        <v>45598</v>
      </c>
      <c r="E168" s="64"/>
    </row>
    <row r="169" spans="3:5" ht="4.5" customHeight="1" x14ac:dyDescent="0.25"/>
    <row r="170" spans="3:5" x14ac:dyDescent="0.25">
      <c r="C170" s="1393" t="s">
        <v>194</v>
      </c>
      <c r="D170" s="1393"/>
      <c r="E170" s="1393"/>
    </row>
    <row r="171" spans="3:5" x14ac:dyDescent="0.25">
      <c r="C171" s="62">
        <f>C141</f>
        <v>45571</v>
      </c>
      <c r="D171" s="64" t="s">
        <v>187</v>
      </c>
      <c r="E171" s="62">
        <f>C171+4</f>
        <v>45575</v>
      </c>
    </row>
    <row r="172" spans="3:5" x14ac:dyDescent="0.25">
      <c r="C172" s="62">
        <f>E171+3</f>
        <v>45578</v>
      </c>
      <c r="D172" s="64" t="s">
        <v>188</v>
      </c>
      <c r="E172" s="62">
        <f>C172+4</f>
        <v>45582</v>
      </c>
    </row>
    <row r="173" spans="3:5" x14ac:dyDescent="0.25">
      <c r="C173" s="62">
        <f>E172+3</f>
        <v>45585</v>
      </c>
      <c r="D173" s="64" t="s">
        <v>189</v>
      </c>
      <c r="E173" s="62">
        <f>C173+4</f>
        <v>45589</v>
      </c>
    </row>
    <row r="174" spans="3:5" x14ac:dyDescent="0.25">
      <c r="C174" s="62">
        <f>E173+3</f>
        <v>45592</v>
      </c>
      <c r="D174" s="64" t="s">
        <v>190</v>
      </c>
      <c r="E174" s="62">
        <f>C174+4</f>
        <v>45596</v>
      </c>
    </row>
    <row r="176" spans="3:5" x14ac:dyDescent="0.25">
      <c r="C176" s="64" t="s">
        <v>172</v>
      </c>
      <c r="D176" s="64">
        <v>19</v>
      </c>
      <c r="E176" s="66"/>
    </row>
    <row r="177" spans="3:5" x14ac:dyDescent="0.25">
      <c r="C177" s="64" t="s">
        <v>176</v>
      </c>
      <c r="D177" s="64">
        <v>1</v>
      </c>
      <c r="E177" s="66" t="s">
        <v>191</v>
      </c>
    </row>
    <row r="179" spans="3:5" ht="18.75" thickBot="1" x14ac:dyDescent="0.3"/>
    <row r="180" spans="3:5" ht="18.75" thickBot="1" x14ac:dyDescent="0.3">
      <c r="C180" s="1394" t="s">
        <v>212</v>
      </c>
      <c r="D180" s="1395"/>
      <c r="E180" s="1396"/>
    </row>
    <row r="181" spans="3:5" ht="18.75" thickBot="1" x14ac:dyDescent="0.3">
      <c r="C181" s="95" t="s">
        <v>0</v>
      </c>
      <c r="D181" s="96" t="s">
        <v>1</v>
      </c>
      <c r="E181" s="97" t="s">
        <v>30</v>
      </c>
    </row>
    <row r="182" spans="3:5" x14ac:dyDescent="0.25">
      <c r="C182" s="62">
        <f>D182</f>
        <v>45599</v>
      </c>
      <c r="D182" s="63">
        <v>45599</v>
      </c>
      <c r="E182" s="64" t="str">
        <f>اساس!I27</f>
        <v>أسبوع صحة الأسنان</v>
      </c>
    </row>
    <row r="183" spans="3:5" x14ac:dyDescent="0.25">
      <c r="C183" s="62">
        <f t="shared" ref="C183:C210" si="6">D183</f>
        <v>45600</v>
      </c>
      <c r="D183" s="63">
        <v>45600</v>
      </c>
      <c r="E183" s="64"/>
    </row>
    <row r="184" spans="3:5" x14ac:dyDescent="0.25">
      <c r="C184" s="62">
        <f t="shared" si="6"/>
        <v>45601</v>
      </c>
      <c r="D184" s="63">
        <v>45601</v>
      </c>
      <c r="E184" s="64"/>
    </row>
    <row r="185" spans="3:5" x14ac:dyDescent="0.25">
      <c r="C185" s="62">
        <f t="shared" si="6"/>
        <v>45602</v>
      </c>
      <c r="D185" s="63">
        <v>45602</v>
      </c>
      <c r="E185" s="64"/>
    </row>
    <row r="186" spans="3:5" x14ac:dyDescent="0.25">
      <c r="C186" s="62">
        <f t="shared" si="6"/>
        <v>45603</v>
      </c>
      <c r="D186" s="63">
        <v>45603</v>
      </c>
      <c r="E186" s="64" t="str">
        <f>اساس!F10</f>
        <v xml:space="preserve"> نهاية الفصل الأول</v>
      </c>
    </row>
    <row r="187" spans="3:5" x14ac:dyDescent="0.25">
      <c r="C187" s="77">
        <f t="shared" si="6"/>
        <v>45604</v>
      </c>
      <c r="D187" s="78">
        <v>45604</v>
      </c>
      <c r="E187" s="79" t="str">
        <f>اساس!F11</f>
        <v>إجازة الخريف</v>
      </c>
    </row>
    <row r="188" spans="3:5" x14ac:dyDescent="0.25">
      <c r="C188" s="77">
        <f t="shared" si="6"/>
        <v>45605</v>
      </c>
      <c r="D188" s="78">
        <v>45605</v>
      </c>
      <c r="E188" s="79"/>
    </row>
    <row r="189" spans="3:5" x14ac:dyDescent="0.25">
      <c r="C189" s="77">
        <f t="shared" si="6"/>
        <v>45606</v>
      </c>
      <c r="D189" s="78">
        <v>45606</v>
      </c>
      <c r="E189" s="79" t="str">
        <f>الرواتب!B19</f>
        <v>حساب المواطن</v>
      </c>
    </row>
    <row r="190" spans="3:5" x14ac:dyDescent="0.25">
      <c r="C190" s="77">
        <f t="shared" si="6"/>
        <v>45607</v>
      </c>
      <c r="D190" s="78">
        <v>45607</v>
      </c>
      <c r="E190" s="79"/>
    </row>
    <row r="191" spans="3:5" x14ac:dyDescent="0.25">
      <c r="C191" s="77">
        <f t="shared" si="6"/>
        <v>45608</v>
      </c>
      <c r="D191" s="78">
        <v>45608</v>
      </c>
      <c r="E191" s="79"/>
    </row>
    <row r="192" spans="3:5" x14ac:dyDescent="0.25">
      <c r="C192" s="77">
        <f t="shared" si="6"/>
        <v>45609</v>
      </c>
      <c r="D192" s="78">
        <v>45609</v>
      </c>
      <c r="E192" s="79"/>
    </row>
    <row r="193" spans="3:5" x14ac:dyDescent="0.25">
      <c r="C193" s="77">
        <f t="shared" si="6"/>
        <v>45610</v>
      </c>
      <c r="D193" s="78">
        <v>45610</v>
      </c>
      <c r="E193" s="79" t="str">
        <f>اساس!I28</f>
        <v>اليوم العالمي للسكري</v>
      </c>
    </row>
    <row r="194" spans="3:5" x14ac:dyDescent="0.25">
      <c r="C194" s="77">
        <f t="shared" si="6"/>
        <v>45611</v>
      </c>
      <c r="D194" s="78">
        <v>45611</v>
      </c>
      <c r="E194" s="79"/>
    </row>
    <row r="195" spans="3:5" x14ac:dyDescent="0.25">
      <c r="C195" s="77">
        <f t="shared" si="6"/>
        <v>45612</v>
      </c>
      <c r="D195" s="78">
        <v>45612</v>
      </c>
      <c r="E195" s="79" t="str">
        <f>اساس!I29</f>
        <v>اليوم العالمي للتسامح</v>
      </c>
    </row>
    <row r="196" spans="3:5" x14ac:dyDescent="0.25">
      <c r="C196" s="62">
        <f t="shared" si="6"/>
        <v>45613</v>
      </c>
      <c r="D196" s="63">
        <v>45613</v>
      </c>
      <c r="E196" s="87" t="str">
        <f>اساس!F12</f>
        <v>بداية الدراسة للفصل الدراسي الثاني</v>
      </c>
    </row>
    <row r="197" spans="3:5" x14ac:dyDescent="0.25">
      <c r="C197" s="62">
        <f t="shared" si="6"/>
        <v>45614</v>
      </c>
      <c r="D197" s="63">
        <v>45614</v>
      </c>
      <c r="E197" s="64"/>
    </row>
    <row r="198" spans="3:5" x14ac:dyDescent="0.25">
      <c r="C198" s="62">
        <f t="shared" si="6"/>
        <v>45615</v>
      </c>
      <c r="D198" s="63">
        <v>45615</v>
      </c>
      <c r="E198" s="64"/>
    </row>
    <row r="199" spans="3:5" x14ac:dyDescent="0.25">
      <c r="C199" s="62">
        <f t="shared" si="6"/>
        <v>45616</v>
      </c>
      <c r="D199" s="63">
        <v>45616</v>
      </c>
      <c r="E199" s="64" t="str">
        <f>اساس!I30</f>
        <v>اليوم العالمي للطفل</v>
      </c>
    </row>
    <row r="200" spans="3:5" x14ac:dyDescent="0.25">
      <c r="C200" s="62">
        <f t="shared" si="6"/>
        <v>45617</v>
      </c>
      <c r="D200" s="63">
        <v>45617</v>
      </c>
      <c r="E200" s="64"/>
    </row>
    <row r="201" spans="3:5" x14ac:dyDescent="0.25">
      <c r="C201" s="62">
        <f t="shared" si="6"/>
        <v>45618</v>
      </c>
      <c r="D201" s="63">
        <v>45618</v>
      </c>
      <c r="E201" s="64"/>
    </row>
    <row r="202" spans="3:5" x14ac:dyDescent="0.25">
      <c r="C202" s="62">
        <f t="shared" si="6"/>
        <v>45619</v>
      </c>
      <c r="D202" s="63">
        <v>45619</v>
      </c>
      <c r="E202" s="64"/>
    </row>
    <row r="203" spans="3:5" x14ac:dyDescent="0.25">
      <c r="C203" s="62">
        <f t="shared" si="6"/>
        <v>45620</v>
      </c>
      <c r="D203" s="63">
        <v>45620</v>
      </c>
      <c r="E203" s="64"/>
    </row>
    <row r="204" spans="3:5" x14ac:dyDescent="0.25">
      <c r="C204" s="62">
        <f t="shared" si="6"/>
        <v>45621</v>
      </c>
      <c r="D204" s="63">
        <v>45621</v>
      </c>
      <c r="E204" s="64"/>
    </row>
    <row r="205" spans="3:5" x14ac:dyDescent="0.25">
      <c r="C205" s="62">
        <f t="shared" si="6"/>
        <v>45622</v>
      </c>
      <c r="D205" s="63">
        <v>45622</v>
      </c>
      <c r="E205" s="64" t="str">
        <f>الرواتب!B22</f>
        <v>التأهيل</v>
      </c>
    </row>
    <row r="206" spans="3:5" x14ac:dyDescent="0.25">
      <c r="C206" s="62">
        <f t="shared" si="6"/>
        <v>45623</v>
      </c>
      <c r="D206" s="63">
        <v>45623</v>
      </c>
      <c r="E206" s="64" t="str">
        <f>الرواتب!B20</f>
        <v>رواتب الموظفين / مكافأة الجامعات</v>
      </c>
    </row>
    <row r="207" spans="3:5" x14ac:dyDescent="0.25">
      <c r="C207" s="62">
        <f t="shared" si="6"/>
        <v>45624</v>
      </c>
      <c r="D207" s="63">
        <v>45624</v>
      </c>
      <c r="E207" s="64"/>
    </row>
    <row r="208" spans="3:5" x14ac:dyDescent="0.25">
      <c r="C208" s="62">
        <f t="shared" si="6"/>
        <v>45625</v>
      </c>
      <c r="D208" s="63">
        <v>45625</v>
      </c>
      <c r="E208" s="64"/>
    </row>
    <row r="209" spans="3:5" x14ac:dyDescent="0.25">
      <c r="C209" s="62">
        <f t="shared" si="6"/>
        <v>45626</v>
      </c>
      <c r="D209" s="63">
        <v>45626</v>
      </c>
      <c r="E209" s="64"/>
    </row>
    <row r="210" spans="3:5" x14ac:dyDescent="0.25">
      <c r="C210" s="62">
        <f t="shared" si="6"/>
        <v>45627</v>
      </c>
      <c r="D210" s="63">
        <v>45627</v>
      </c>
      <c r="E210" s="64" t="str">
        <f>اساس!I31&amp;"/ " &amp;الرواتب!B21</f>
        <v>يوم الإيدز العالمي/ التقاعد - التأمينات(ساند) - الضمان</v>
      </c>
    </row>
    <row r="212" spans="3:5" x14ac:dyDescent="0.25">
      <c r="C212" s="1393" t="s">
        <v>195</v>
      </c>
      <c r="D212" s="1393"/>
      <c r="E212" s="1393"/>
    </row>
    <row r="213" spans="3:5" x14ac:dyDescent="0.25">
      <c r="C213" s="62">
        <f>C182</f>
        <v>45599</v>
      </c>
      <c r="D213" s="64" t="s">
        <v>196</v>
      </c>
      <c r="E213" s="62">
        <f>C213+4</f>
        <v>45603</v>
      </c>
    </row>
    <row r="214" spans="3:5" x14ac:dyDescent="0.25">
      <c r="C214" s="77">
        <f>E213+3</f>
        <v>45606</v>
      </c>
      <c r="D214" s="79" t="s">
        <v>198</v>
      </c>
      <c r="E214" s="77">
        <f>C214+4</f>
        <v>45610</v>
      </c>
    </row>
    <row r="215" spans="3:5" x14ac:dyDescent="0.25">
      <c r="C215" s="62">
        <f>E214+3</f>
        <v>45613</v>
      </c>
      <c r="D215" s="64" t="s">
        <v>169</v>
      </c>
      <c r="E215" s="62">
        <f>C215+4</f>
        <v>45617</v>
      </c>
    </row>
    <row r="216" spans="3:5" x14ac:dyDescent="0.25">
      <c r="C216" s="62">
        <f>E215+3</f>
        <v>45620</v>
      </c>
      <c r="D216" s="64" t="s">
        <v>170</v>
      </c>
      <c r="E216" s="62">
        <f>C216+4</f>
        <v>45624</v>
      </c>
    </row>
    <row r="217" spans="3:5" x14ac:dyDescent="0.25">
      <c r="C217" s="62">
        <f>E216+3</f>
        <v>45627</v>
      </c>
      <c r="D217" s="64"/>
      <c r="E217" s="62"/>
    </row>
    <row r="218" spans="3:5" ht="5.25" customHeight="1" x14ac:dyDescent="0.25"/>
    <row r="219" spans="3:5" x14ac:dyDescent="0.25">
      <c r="C219" s="64" t="s">
        <v>172</v>
      </c>
      <c r="D219" s="64">
        <v>16</v>
      </c>
      <c r="E219" s="66" t="s">
        <v>200</v>
      </c>
    </row>
    <row r="220" spans="3:5" x14ac:dyDescent="0.25">
      <c r="C220" s="64" t="s">
        <v>176</v>
      </c>
      <c r="D220" s="64">
        <v>1</v>
      </c>
      <c r="E220" s="66" t="s">
        <v>199</v>
      </c>
    </row>
    <row r="221" spans="3:5" x14ac:dyDescent="0.25">
      <c r="C221" s="84"/>
      <c r="D221" s="84"/>
      <c r="E221" s="98"/>
    </row>
    <row r="222" spans="3:5" ht="18.75" thickBot="1" x14ac:dyDescent="0.3"/>
    <row r="223" spans="3:5" ht="18.75" thickBot="1" x14ac:dyDescent="0.3">
      <c r="C223" s="1394" t="s">
        <v>213</v>
      </c>
      <c r="D223" s="1395"/>
      <c r="E223" s="1396"/>
    </row>
    <row r="224" spans="3:5" ht="18.75" thickBot="1" x14ac:dyDescent="0.3">
      <c r="C224" s="95" t="s">
        <v>0</v>
      </c>
      <c r="D224" s="96" t="s">
        <v>1</v>
      </c>
      <c r="E224" s="97" t="s">
        <v>30</v>
      </c>
    </row>
    <row r="225" spans="3:5" x14ac:dyDescent="0.25">
      <c r="C225" s="62">
        <f t="shared" ref="C225:C230" si="7">D225</f>
        <v>45628</v>
      </c>
      <c r="D225" s="63">
        <v>45628</v>
      </c>
      <c r="E225" s="64"/>
    </row>
    <row r="226" spans="3:5" x14ac:dyDescent="0.25">
      <c r="C226" s="62">
        <f t="shared" si="7"/>
        <v>45629</v>
      </c>
      <c r="D226" s="63">
        <v>45629</v>
      </c>
      <c r="E226" s="64" t="str">
        <f>اساس!I32</f>
        <v>اليوم العالمي لذوي الإحتياجات الخاصة</v>
      </c>
    </row>
    <row r="227" spans="3:5" x14ac:dyDescent="0.25">
      <c r="C227" s="62">
        <f t="shared" si="7"/>
        <v>45630</v>
      </c>
      <c r="D227" s="63">
        <v>45630</v>
      </c>
      <c r="E227" s="64"/>
    </row>
    <row r="228" spans="3:5" x14ac:dyDescent="0.25">
      <c r="C228" s="62">
        <f t="shared" si="7"/>
        <v>45631</v>
      </c>
      <c r="D228" s="63">
        <v>45631</v>
      </c>
      <c r="E228" s="64" t="str">
        <f>اساس!I33&amp;"/ " &amp;الرواتب!B29</f>
        <v>يوم التطوع العالمي/ حافز</v>
      </c>
    </row>
    <row r="229" spans="3:5" x14ac:dyDescent="0.25">
      <c r="C229" s="62">
        <f t="shared" si="7"/>
        <v>45632</v>
      </c>
      <c r="D229" s="63">
        <v>45632</v>
      </c>
      <c r="E229" s="64"/>
    </row>
    <row r="230" spans="3:5" x14ac:dyDescent="0.25">
      <c r="C230" s="62">
        <f t="shared" si="7"/>
        <v>45633</v>
      </c>
      <c r="D230" s="63">
        <v>45633</v>
      </c>
      <c r="E230" s="64"/>
    </row>
    <row r="231" spans="3:5" x14ac:dyDescent="0.25">
      <c r="C231" s="62">
        <f t="shared" ref="C231:C254" si="8">D231</f>
        <v>45634</v>
      </c>
      <c r="D231" s="63">
        <v>45634</v>
      </c>
      <c r="E231" s="64"/>
    </row>
    <row r="232" spans="3:5" x14ac:dyDescent="0.25">
      <c r="C232" s="62">
        <f t="shared" si="8"/>
        <v>45635</v>
      </c>
      <c r="D232" s="63">
        <v>45635</v>
      </c>
      <c r="E232" s="64" t="str">
        <f>اساس!I34&amp;"/ " &amp;الرواتب!B25</f>
        <v>اليوم العالمي لمكافحة الفساد/ حساب المواطن</v>
      </c>
    </row>
    <row r="233" spans="3:5" x14ac:dyDescent="0.25">
      <c r="C233" s="62">
        <f t="shared" si="8"/>
        <v>45636</v>
      </c>
      <c r="D233" s="63">
        <v>45636</v>
      </c>
      <c r="E233" s="64" t="str">
        <f>اساس!I35</f>
        <v>اليوم العالمي لحقوق الإنسان</v>
      </c>
    </row>
    <row r="234" spans="3:5" x14ac:dyDescent="0.25">
      <c r="C234" s="80">
        <f t="shared" si="8"/>
        <v>45637</v>
      </c>
      <c r="D234" s="81">
        <v>45637</v>
      </c>
      <c r="E234" s="82" t="str">
        <f>اساس!F13</f>
        <v xml:space="preserve">إجازة مطولة </v>
      </c>
    </row>
    <row r="235" spans="3:5" x14ac:dyDescent="0.25">
      <c r="C235" s="80">
        <f t="shared" si="8"/>
        <v>45638</v>
      </c>
      <c r="D235" s="81">
        <v>45638</v>
      </c>
      <c r="E235" s="82" t="str">
        <f>اساس!F14</f>
        <v xml:space="preserve">إجازة مطولة </v>
      </c>
    </row>
    <row r="236" spans="3:5" x14ac:dyDescent="0.25">
      <c r="C236" s="62">
        <f t="shared" si="8"/>
        <v>45639</v>
      </c>
      <c r="D236" s="63">
        <v>45639</v>
      </c>
      <c r="E236" s="64"/>
    </row>
    <row r="237" spans="3:5" x14ac:dyDescent="0.25">
      <c r="C237" s="62">
        <f t="shared" si="8"/>
        <v>45640</v>
      </c>
      <c r="D237" s="63">
        <v>45640</v>
      </c>
      <c r="E237" s="64"/>
    </row>
    <row r="238" spans="3:5" x14ac:dyDescent="0.25">
      <c r="C238" s="62">
        <f t="shared" si="8"/>
        <v>45641</v>
      </c>
      <c r="D238" s="63">
        <v>45641</v>
      </c>
      <c r="E238" s="64"/>
    </row>
    <row r="239" spans="3:5" x14ac:dyDescent="0.25">
      <c r="C239" s="62">
        <f t="shared" si="8"/>
        <v>45642</v>
      </c>
      <c r="D239" s="63">
        <v>45642</v>
      </c>
      <c r="E239" s="64"/>
    </row>
    <row r="240" spans="3:5" x14ac:dyDescent="0.25">
      <c r="C240" s="62">
        <f t="shared" si="8"/>
        <v>45643</v>
      </c>
      <c r="D240" s="63">
        <v>45643</v>
      </c>
      <c r="E240" s="64"/>
    </row>
    <row r="241" spans="3:5" x14ac:dyDescent="0.25">
      <c r="C241" s="62">
        <f t="shared" si="8"/>
        <v>45644</v>
      </c>
      <c r="D241" s="63">
        <v>45644</v>
      </c>
      <c r="E241" s="64" t="str">
        <f>اساس!I36</f>
        <v>اليوم العالمي للغة العربية</v>
      </c>
    </row>
    <row r="242" spans="3:5" x14ac:dyDescent="0.25">
      <c r="C242" s="62">
        <f t="shared" si="8"/>
        <v>45645</v>
      </c>
      <c r="D242" s="63">
        <v>45645</v>
      </c>
      <c r="E242" s="64"/>
    </row>
    <row r="243" spans="3:5" x14ac:dyDescent="0.25">
      <c r="C243" s="62">
        <f t="shared" si="8"/>
        <v>45646</v>
      </c>
      <c r="D243" s="63">
        <v>45646</v>
      </c>
      <c r="E243" s="64"/>
    </row>
    <row r="244" spans="3:5" x14ac:dyDescent="0.25">
      <c r="C244" s="62">
        <f t="shared" si="8"/>
        <v>45647</v>
      </c>
      <c r="D244" s="63">
        <v>45647</v>
      </c>
      <c r="E244" s="64"/>
    </row>
    <row r="245" spans="3:5" x14ac:dyDescent="0.25">
      <c r="C245" s="62">
        <f t="shared" si="8"/>
        <v>45648</v>
      </c>
      <c r="D245" s="63">
        <v>45648</v>
      </c>
      <c r="E245" s="64"/>
    </row>
    <row r="246" spans="3:5" x14ac:dyDescent="0.25">
      <c r="C246" s="62">
        <f>D246</f>
        <v>45649</v>
      </c>
      <c r="D246" s="63">
        <v>45649</v>
      </c>
      <c r="E246" s="64"/>
    </row>
    <row r="247" spans="3:5" x14ac:dyDescent="0.25">
      <c r="C247" s="62">
        <f t="shared" si="8"/>
        <v>45650</v>
      </c>
      <c r="D247" s="63">
        <v>45650</v>
      </c>
      <c r="E247" s="64"/>
    </row>
    <row r="248" spans="3:5" x14ac:dyDescent="0.25">
      <c r="C248" s="62">
        <f t="shared" si="8"/>
        <v>45651</v>
      </c>
      <c r="D248" s="63">
        <v>45651</v>
      </c>
      <c r="E248" s="64"/>
    </row>
    <row r="249" spans="3:5" x14ac:dyDescent="0.25">
      <c r="C249" s="62">
        <f t="shared" si="8"/>
        <v>45652</v>
      </c>
      <c r="D249" s="63">
        <v>45652</v>
      </c>
      <c r="E249" s="64" t="str">
        <f>الرواتب!H26</f>
        <v>رواتب الموظفين / مكافأة الجامعات / التأهيل</v>
      </c>
    </row>
    <row r="250" spans="3:5" x14ac:dyDescent="0.25">
      <c r="C250" s="62">
        <f t="shared" si="8"/>
        <v>45653</v>
      </c>
      <c r="D250" s="63">
        <v>45653</v>
      </c>
      <c r="E250" s="64"/>
    </row>
    <row r="251" spans="3:5" x14ac:dyDescent="0.25">
      <c r="C251" s="62">
        <f t="shared" si="8"/>
        <v>45654</v>
      </c>
      <c r="D251" s="63">
        <v>45654</v>
      </c>
      <c r="E251" s="64"/>
    </row>
    <row r="252" spans="3:5" x14ac:dyDescent="0.25">
      <c r="C252" s="62">
        <f t="shared" si="8"/>
        <v>45655</v>
      </c>
      <c r="D252" s="63">
        <v>45655</v>
      </c>
      <c r="E252" s="64"/>
    </row>
    <row r="253" spans="3:5" x14ac:dyDescent="0.25">
      <c r="C253" s="62">
        <f t="shared" si="8"/>
        <v>45656</v>
      </c>
      <c r="D253" s="63">
        <v>45656</v>
      </c>
      <c r="E253" s="64"/>
    </row>
    <row r="254" spans="3:5" x14ac:dyDescent="0.25">
      <c r="C254" s="62">
        <f t="shared" si="8"/>
        <v>45657</v>
      </c>
      <c r="D254" s="63">
        <v>45657</v>
      </c>
      <c r="E254" s="64"/>
    </row>
    <row r="255" spans="3:5" ht="9" customHeight="1" x14ac:dyDescent="0.25"/>
    <row r="256" spans="3:5" x14ac:dyDescent="0.25">
      <c r="C256" s="1393" t="s">
        <v>222</v>
      </c>
      <c r="D256" s="1393"/>
      <c r="E256" s="1393"/>
    </row>
    <row r="257" spans="3:5" x14ac:dyDescent="0.25">
      <c r="C257" s="62">
        <f>C217</f>
        <v>45627</v>
      </c>
      <c r="D257" s="64" t="s">
        <v>171</v>
      </c>
      <c r="E257" s="62">
        <f>C257+4</f>
        <v>45631</v>
      </c>
    </row>
    <row r="258" spans="3:5" x14ac:dyDescent="0.25">
      <c r="C258" s="62">
        <f>E257+3</f>
        <v>45634</v>
      </c>
      <c r="D258" s="64" t="s">
        <v>183</v>
      </c>
      <c r="E258" s="62">
        <f>C258+4</f>
        <v>45638</v>
      </c>
    </row>
    <row r="259" spans="3:5" x14ac:dyDescent="0.25">
      <c r="C259" s="62">
        <f>E258+3</f>
        <v>45641</v>
      </c>
      <c r="D259" s="64" t="s">
        <v>184</v>
      </c>
      <c r="E259" s="62">
        <f>C259+4</f>
        <v>45645</v>
      </c>
    </row>
    <row r="260" spans="3:5" x14ac:dyDescent="0.25">
      <c r="C260" s="62">
        <f>E259+3</f>
        <v>45648</v>
      </c>
      <c r="D260" s="64" t="s">
        <v>185</v>
      </c>
      <c r="E260" s="62">
        <f>C260+4</f>
        <v>45652</v>
      </c>
    </row>
    <row r="261" spans="3:5" x14ac:dyDescent="0.25">
      <c r="C261" s="62">
        <f>E260+3</f>
        <v>45655</v>
      </c>
      <c r="D261" s="64" t="s">
        <v>186</v>
      </c>
      <c r="E261" s="62">
        <f>C261+4</f>
        <v>45659</v>
      </c>
    </row>
    <row r="262" spans="3:5" ht="9.75" customHeight="1" x14ac:dyDescent="0.25"/>
    <row r="263" spans="3:5" x14ac:dyDescent="0.25">
      <c r="C263" s="64" t="s">
        <v>172</v>
      </c>
      <c r="D263" s="64">
        <v>18</v>
      </c>
      <c r="E263" s="66" t="s">
        <v>207</v>
      </c>
    </row>
    <row r="264" spans="3:5" x14ac:dyDescent="0.25">
      <c r="C264" s="64" t="s">
        <v>176</v>
      </c>
      <c r="D264" s="64">
        <v>1</v>
      </c>
      <c r="E264" s="66" t="s">
        <v>221</v>
      </c>
    </row>
    <row r="266" spans="3:5" ht="18.75" thickBot="1" x14ac:dyDescent="0.3"/>
    <row r="267" spans="3:5" ht="18.75" thickBot="1" x14ac:dyDescent="0.3">
      <c r="C267" s="1394" t="s">
        <v>214</v>
      </c>
      <c r="D267" s="1395"/>
      <c r="E267" s="1396"/>
    </row>
    <row r="268" spans="3:5" ht="18.75" thickBot="1" x14ac:dyDescent="0.3">
      <c r="C268" s="95" t="s">
        <v>0</v>
      </c>
      <c r="D268" s="96" t="s">
        <v>1</v>
      </c>
      <c r="E268" s="97" t="s">
        <v>30</v>
      </c>
    </row>
    <row r="269" spans="3:5" x14ac:dyDescent="0.25">
      <c r="C269" s="62">
        <f>D269</f>
        <v>45658</v>
      </c>
      <c r="D269" s="63">
        <v>45658</v>
      </c>
      <c r="E269" s="64" t="str">
        <f>الرواتب!B27</f>
        <v>التقاعد - التأمينات(ساند) - الضمان</v>
      </c>
    </row>
    <row r="270" spans="3:5" x14ac:dyDescent="0.25">
      <c r="C270" s="62">
        <f>D270</f>
        <v>45659</v>
      </c>
      <c r="D270" s="63">
        <v>45659</v>
      </c>
      <c r="E270" s="64"/>
    </row>
    <row r="271" spans="3:5" x14ac:dyDescent="0.25">
      <c r="C271" s="80">
        <f t="shared" ref="C271:C298" si="9">D271</f>
        <v>45660</v>
      </c>
      <c r="D271" s="81">
        <v>45660</v>
      </c>
      <c r="E271" s="82" t="str">
        <f>اساس!F15</f>
        <v xml:space="preserve">إجازة منتصف العام الدراسي </v>
      </c>
    </row>
    <row r="272" spans="3:5" x14ac:dyDescent="0.25">
      <c r="C272" s="80">
        <f t="shared" si="9"/>
        <v>45661</v>
      </c>
      <c r="D272" s="81">
        <v>45661</v>
      </c>
      <c r="E272" s="82"/>
    </row>
    <row r="273" spans="3:5" x14ac:dyDescent="0.25">
      <c r="C273" s="80">
        <f t="shared" si="9"/>
        <v>45662</v>
      </c>
      <c r="D273" s="81">
        <v>45662</v>
      </c>
      <c r="E273" s="82" t="str">
        <f>الرواتب!B35</f>
        <v>حافز</v>
      </c>
    </row>
    <row r="274" spans="3:5" x14ac:dyDescent="0.25">
      <c r="C274" s="80">
        <f t="shared" si="9"/>
        <v>45663</v>
      </c>
      <c r="D274" s="81">
        <v>45663</v>
      </c>
      <c r="E274" s="82"/>
    </row>
    <row r="275" spans="3:5" x14ac:dyDescent="0.25">
      <c r="C275" s="80">
        <f t="shared" si="9"/>
        <v>45664</v>
      </c>
      <c r="D275" s="81">
        <v>45664</v>
      </c>
      <c r="E275" s="82"/>
    </row>
    <row r="276" spans="3:5" x14ac:dyDescent="0.25">
      <c r="C276" s="80">
        <f t="shared" si="9"/>
        <v>45665</v>
      </c>
      <c r="D276" s="81">
        <v>45665</v>
      </c>
      <c r="E276" s="82" t="str">
        <f>اساس!I37</f>
        <v>اليوم العربي لمحو الأمية</v>
      </c>
    </row>
    <row r="277" spans="3:5" x14ac:dyDescent="0.25">
      <c r="C277" s="80">
        <f t="shared" si="9"/>
        <v>45666</v>
      </c>
      <c r="D277" s="81">
        <v>45666</v>
      </c>
      <c r="E277" s="82" t="str">
        <f>الرواتب!B31</f>
        <v>حساب المواطن</v>
      </c>
    </row>
    <row r="278" spans="3:5" x14ac:dyDescent="0.25">
      <c r="C278" s="80">
        <f t="shared" si="9"/>
        <v>45667</v>
      </c>
      <c r="D278" s="81">
        <v>45667</v>
      </c>
      <c r="E278" s="82"/>
    </row>
    <row r="279" spans="3:5" x14ac:dyDescent="0.25">
      <c r="C279" s="80">
        <f t="shared" si="9"/>
        <v>45668</v>
      </c>
      <c r="D279" s="81">
        <v>45668</v>
      </c>
      <c r="E279" s="82"/>
    </row>
    <row r="280" spans="3:5" x14ac:dyDescent="0.25">
      <c r="C280" s="62">
        <f t="shared" si="9"/>
        <v>45669</v>
      </c>
      <c r="D280" s="63">
        <v>45669</v>
      </c>
      <c r="E280" s="87" t="str">
        <f>اساس!F16</f>
        <v xml:space="preserve">استئناف الدراسة </v>
      </c>
    </row>
    <row r="281" spans="3:5" x14ac:dyDescent="0.25">
      <c r="C281" s="62">
        <f t="shared" si="9"/>
        <v>45670</v>
      </c>
      <c r="D281" s="63">
        <v>45670</v>
      </c>
      <c r="E281" s="64"/>
    </row>
    <row r="282" spans="3:5" x14ac:dyDescent="0.25">
      <c r="C282" s="62">
        <f t="shared" si="9"/>
        <v>45671</v>
      </c>
      <c r="D282" s="63">
        <v>45671</v>
      </c>
      <c r="E282" s="64"/>
    </row>
    <row r="283" spans="3:5" x14ac:dyDescent="0.25">
      <c r="C283" s="62">
        <f t="shared" si="9"/>
        <v>45672</v>
      </c>
      <c r="D283" s="63">
        <v>45672</v>
      </c>
      <c r="E283" s="64" t="str">
        <f>اساس!I38</f>
        <v>يوم الطفل الخليجي</v>
      </c>
    </row>
    <row r="284" spans="3:5" x14ac:dyDescent="0.25">
      <c r="C284" s="62">
        <f t="shared" si="9"/>
        <v>45673</v>
      </c>
      <c r="D284" s="63">
        <v>45673</v>
      </c>
      <c r="E284" s="64"/>
    </row>
    <row r="285" spans="3:5" x14ac:dyDescent="0.25">
      <c r="C285" s="62">
        <f t="shared" si="9"/>
        <v>45674</v>
      </c>
      <c r="D285" s="63">
        <v>45674</v>
      </c>
      <c r="E285" s="64"/>
    </row>
    <row r="286" spans="3:5" x14ac:dyDescent="0.25">
      <c r="C286" s="62">
        <f t="shared" si="9"/>
        <v>45675</v>
      </c>
      <c r="D286" s="63">
        <v>45675</v>
      </c>
      <c r="E286" s="64" t="str">
        <f>اساس!I39</f>
        <v xml:space="preserve">يوم اليتيم العربي </v>
      </c>
    </row>
    <row r="287" spans="3:5" x14ac:dyDescent="0.25">
      <c r="C287" s="62">
        <f t="shared" si="9"/>
        <v>45676</v>
      </c>
      <c r="D287" s="63">
        <v>45676</v>
      </c>
      <c r="E287" s="64"/>
    </row>
    <row r="288" spans="3:5" x14ac:dyDescent="0.25">
      <c r="C288" s="62">
        <f t="shared" si="9"/>
        <v>45677</v>
      </c>
      <c r="D288" s="63">
        <v>45677</v>
      </c>
      <c r="E288" s="64"/>
    </row>
    <row r="289" spans="3:5" x14ac:dyDescent="0.25">
      <c r="C289" s="62">
        <f t="shared" si="9"/>
        <v>45678</v>
      </c>
      <c r="D289" s="63">
        <v>45678</v>
      </c>
      <c r="E289" s="64"/>
    </row>
    <row r="290" spans="3:5" x14ac:dyDescent="0.25">
      <c r="C290" s="62">
        <f t="shared" si="9"/>
        <v>45679</v>
      </c>
      <c r="D290" s="63">
        <v>45679</v>
      </c>
      <c r="E290" s="64"/>
    </row>
    <row r="291" spans="3:5" x14ac:dyDescent="0.25">
      <c r="C291" s="62">
        <f t="shared" si="9"/>
        <v>45680</v>
      </c>
      <c r="D291" s="63">
        <v>45680</v>
      </c>
      <c r="E291" s="64"/>
    </row>
    <row r="292" spans="3:5" x14ac:dyDescent="0.25">
      <c r="C292" s="62">
        <f t="shared" si="9"/>
        <v>45681</v>
      </c>
      <c r="D292" s="63">
        <v>45681</v>
      </c>
      <c r="E292" s="64" t="str">
        <f>اساس!I40</f>
        <v>اليوم العالمي للتعليم</v>
      </c>
    </row>
    <row r="293" spans="3:5" x14ac:dyDescent="0.25">
      <c r="C293" s="62">
        <f>D293</f>
        <v>45682</v>
      </c>
      <c r="D293" s="63">
        <v>45682</v>
      </c>
      <c r="E293" s="64"/>
    </row>
    <row r="294" spans="3:5" x14ac:dyDescent="0.25">
      <c r="C294" s="62">
        <f t="shared" si="9"/>
        <v>45683</v>
      </c>
      <c r="D294" s="63">
        <v>45683</v>
      </c>
      <c r="E294" s="64" t="str">
        <f>الرواتب!B34</f>
        <v>التأهيل</v>
      </c>
    </row>
    <row r="295" spans="3:5" x14ac:dyDescent="0.25">
      <c r="C295" s="62">
        <f t="shared" si="9"/>
        <v>45684</v>
      </c>
      <c r="D295" s="63">
        <v>45684</v>
      </c>
      <c r="E295" s="64" t="str">
        <f>الرواتب!B32</f>
        <v>رواتب الموظفين / مكافأة الجامعات</v>
      </c>
    </row>
    <row r="296" spans="3:5" x14ac:dyDescent="0.25">
      <c r="C296" s="62">
        <f t="shared" si="9"/>
        <v>45685</v>
      </c>
      <c r="D296" s="63">
        <v>45685</v>
      </c>
      <c r="E296" s="64"/>
    </row>
    <row r="297" spans="3:5" x14ac:dyDescent="0.25">
      <c r="C297" s="62">
        <f t="shared" si="9"/>
        <v>45686</v>
      </c>
      <c r="D297" s="63">
        <v>45686</v>
      </c>
      <c r="E297" s="64"/>
    </row>
    <row r="298" spans="3:5" x14ac:dyDescent="0.25">
      <c r="C298" s="62">
        <f t="shared" si="9"/>
        <v>45687</v>
      </c>
      <c r="D298" s="63">
        <v>45687</v>
      </c>
      <c r="E298" s="64" t="str">
        <f>الرواتب!B33</f>
        <v>التقاعد - التأمينات(ساند) - الضمان</v>
      </c>
    </row>
    <row r="300" spans="3:5" x14ac:dyDescent="0.25">
      <c r="C300" s="1393" t="s">
        <v>220</v>
      </c>
      <c r="D300" s="1393"/>
      <c r="E300" s="1393"/>
    </row>
    <row r="301" spans="3:5" x14ac:dyDescent="0.25">
      <c r="C301" s="99">
        <f>C280</f>
        <v>45669</v>
      </c>
      <c r="D301" s="83" t="s">
        <v>187</v>
      </c>
      <c r="E301" s="99">
        <f>C301+4</f>
        <v>45673</v>
      </c>
    </row>
    <row r="302" spans="3:5" x14ac:dyDescent="0.25">
      <c r="C302" s="99">
        <f>E301+3</f>
        <v>45676</v>
      </c>
      <c r="D302" s="83" t="s">
        <v>188</v>
      </c>
      <c r="E302" s="99">
        <f>C302+4</f>
        <v>45680</v>
      </c>
    </row>
    <row r="303" spans="3:5" x14ac:dyDescent="0.25">
      <c r="C303" s="99">
        <f>E302+3</f>
        <v>45683</v>
      </c>
      <c r="D303" s="83" t="s">
        <v>189</v>
      </c>
      <c r="E303" s="99">
        <f>C303+4</f>
        <v>45687</v>
      </c>
    </row>
    <row r="305" spans="3:5" x14ac:dyDescent="0.25">
      <c r="C305" s="64" t="s">
        <v>172</v>
      </c>
      <c r="D305" s="64">
        <v>15</v>
      </c>
      <c r="E305" s="66"/>
    </row>
    <row r="306" spans="3:5" x14ac:dyDescent="0.25">
      <c r="C306" s="64" t="s">
        <v>176</v>
      </c>
      <c r="D306" s="64">
        <v>1</v>
      </c>
      <c r="E306" s="66" t="s">
        <v>223</v>
      </c>
    </row>
    <row r="307" spans="3:5" x14ac:dyDescent="0.25">
      <c r="C307" s="84"/>
      <c r="D307" s="84"/>
      <c r="E307" s="98"/>
    </row>
    <row r="308" spans="3:5" ht="18.75" thickBot="1" x14ac:dyDescent="0.3"/>
    <row r="309" spans="3:5" ht="18.75" thickBot="1" x14ac:dyDescent="0.3">
      <c r="C309" s="1394" t="s">
        <v>215</v>
      </c>
      <c r="D309" s="1395"/>
      <c r="E309" s="1396"/>
    </row>
    <row r="310" spans="3:5" ht="18.75" thickBot="1" x14ac:dyDescent="0.3">
      <c r="C310" s="95" t="s">
        <v>0</v>
      </c>
      <c r="D310" s="96" t="s">
        <v>1</v>
      </c>
      <c r="E310" s="97" t="s">
        <v>30</v>
      </c>
    </row>
    <row r="311" spans="3:5" x14ac:dyDescent="0.25">
      <c r="C311" s="62">
        <f t="shared" ref="C311:C320" si="10">D311</f>
        <v>45688</v>
      </c>
      <c r="D311" s="63">
        <v>45688</v>
      </c>
      <c r="E311" s="64"/>
    </row>
    <row r="312" spans="3:5" x14ac:dyDescent="0.25">
      <c r="C312" s="62">
        <f t="shared" si="10"/>
        <v>45689</v>
      </c>
      <c r="D312" s="63">
        <v>45689</v>
      </c>
      <c r="E312" s="64"/>
    </row>
    <row r="313" spans="3:5" x14ac:dyDescent="0.25">
      <c r="C313" s="62">
        <f t="shared" si="10"/>
        <v>45690</v>
      </c>
      <c r="D313" s="63">
        <v>45690</v>
      </c>
      <c r="E313" s="64"/>
    </row>
    <row r="314" spans="3:5" x14ac:dyDescent="0.25">
      <c r="C314" s="62">
        <f t="shared" si="10"/>
        <v>45691</v>
      </c>
      <c r="D314" s="63">
        <v>45691</v>
      </c>
      <c r="E314" s="64"/>
    </row>
    <row r="315" spans="3:5" x14ac:dyDescent="0.25">
      <c r="C315" s="62">
        <f t="shared" si="10"/>
        <v>45692</v>
      </c>
      <c r="D315" s="63">
        <v>45692</v>
      </c>
      <c r="E315" s="64"/>
    </row>
    <row r="316" spans="3:5" x14ac:dyDescent="0.25">
      <c r="C316" s="62">
        <f t="shared" si="10"/>
        <v>45693</v>
      </c>
      <c r="D316" s="63">
        <v>45693</v>
      </c>
      <c r="E316" s="64" t="str">
        <f>الرواتب!B41</f>
        <v>حافز</v>
      </c>
    </row>
    <row r="317" spans="3:5" x14ac:dyDescent="0.25">
      <c r="C317" s="62">
        <f t="shared" si="10"/>
        <v>45694</v>
      </c>
      <c r="D317" s="63">
        <v>45694</v>
      </c>
      <c r="E317" s="64"/>
    </row>
    <row r="318" spans="3:5" x14ac:dyDescent="0.25">
      <c r="C318" s="62">
        <f t="shared" si="10"/>
        <v>45695</v>
      </c>
      <c r="D318" s="63">
        <v>45695</v>
      </c>
      <c r="E318" s="64"/>
    </row>
    <row r="319" spans="3:5" x14ac:dyDescent="0.25">
      <c r="C319" s="62">
        <f t="shared" si="10"/>
        <v>45696</v>
      </c>
      <c r="D319" s="63">
        <v>45696</v>
      </c>
      <c r="E319" s="64"/>
    </row>
    <row r="320" spans="3:5" x14ac:dyDescent="0.25">
      <c r="C320" s="62">
        <f t="shared" si="10"/>
        <v>45697</v>
      </c>
      <c r="D320" s="63">
        <v>45697</v>
      </c>
      <c r="E320" s="64"/>
    </row>
    <row r="321" spans="3:5" x14ac:dyDescent="0.25">
      <c r="C321" s="62">
        <f t="shared" ref="C321:C339" si="11">D321</f>
        <v>45698</v>
      </c>
      <c r="D321" s="63">
        <v>45698</v>
      </c>
      <c r="E321" s="64" t="str">
        <f>الرواتب!B37</f>
        <v>حساب المواطن</v>
      </c>
    </row>
    <row r="322" spans="3:5" x14ac:dyDescent="0.25">
      <c r="C322" s="62">
        <f t="shared" si="11"/>
        <v>45699</v>
      </c>
      <c r="D322" s="63">
        <v>45699</v>
      </c>
      <c r="E322" s="64"/>
    </row>
    <row r="323" spans="3:5" x14ac:dyDescent="0.25">
      <c r="C323" s="62">
        <f t="shared" si="11"/>
        <v>45700</v>
      </c>
      <c r="D323" s="63">
        <v>45700</v>
      </c>
      <c r="E323" s="64"/>
    </row>
    <row r="324" spans="3:5" x14ac:dyDescent="0.25">
      <c r="C324" s="62">
        <f t="shared" si="11"/>
        <v>45701</v>
      </c>
      <c r="D324" s="63">
        <v>45701</v>
      </c>
      <c r="E324" s="64"/>
    </row>
    <row r="325" spans="3:5" x14ac:dyDescent="0.25">
      <c r="C325" s="62">
        <f t="shared" si="11"/>
        <v>45702</v>
      </c>
      <c r="D325" s="63">
        <v>45702</v>
      </c>
      <c r="E325" s="64"/>
    </row>
    <row r="326" spans="3:5" x14ac:dyDescent="0.25">
      <c r="C326" s="62">
        <f t="shared" si="11"/>
        <v>45703</v>
      </c>
      <c r="D326" s="63">
        <v>45703</v>
      </c>
      <c r="E326" s="64"/>
    </row>
    <row r="327" spans="3:5" x14ac:dyDescent="0.25">
      <c r="C327" s="62">
        <f t="shared" si="11"/>
        <v>45704</v>
      </c>
      <c r="D327" s="63">
        <v>45704</v>
      </c>
      <c r="E327" s="64"/>
    </row>
    <row r="328" spans="3:5" x14ac:dyDescent="0.25">
      <c r="C328" s="62">
        <f t="shared" si="11"/>
        <v>45705</v>
      </c>
      <c r="D328" s="63">
        <v>45705</v>
      </c>
      <c r="E328" s="64"/>
    </row>
    <row r="329" spans="3:5" x14ac:dyDescent="0.25">
      <c r="C329" s="62">
        <f t="shared" si="11"/>
        <v>45706</v>
      </c>
      <c r="D329" s="63">
        <v>45706</v>
      </c>
      <c r="E329" s="64"/>
    </row>
    <row r="330" spans="3:5" x14ac:dyDescent="0.25">
      <c r="C330" s="62">
        <f t="shared" si="11"/>
        <v>45707</v>
      </c>
      <c r="D330" s="63">
        <v>45707</v>
      </c>
      <c r="E330" s="64"/>
    </row>
    <row r="331" spans="3:5" x14ac:dyDescent="0.25">
      <c r="C331" s="62">
        <f t="shared" si="11"/>
        <v>45708</v>
      </c>
      <c r="D331" s="63">
        <v>45708</v>
      </c>
      <c r="E331" s="64" t="str">
        <f>اساس!F17</f>
        <v>نهاية الفصل الدراسي الثاني</v>
      </c>
    </row>
    <row r="332" spans="3:5" x14ac:dyDescent="0.25">
      <c r="C332" s="62">
        <f t="shared" si="11"/>
        <v>45709</v>
      </c>
      <c r="D332" s="63">
        <v>45709</v>
      </c>
      <c r="E332" s="64"/>
    </row>
    <row r="333" spans="3:5" x14ac:dyDescent="0.25">
      <c r="C333" s="62">
        <f t="shared" si="11"/>
        <v>45710</v>
      </c>
      <c r="D333" s="63">
        <v>45710</v>
      </c>
      <c r="E333" s="64"/>
    </row>
    <row r="334" spans="3:5" x14ac:dyDescent="0.25">
      <c r="C334" s="77">
        <f t="shared" si="11"/>
        <v>45711</v>
      </c>
      <c r="D334" s="78">
        <v>45711</v>
      </c>
      <c r="E334" s="79" t="str">
        <f>اساس!F18</f>
        <v xml:space="preserve">إجازة يوم التأسيس </v>
      </c>
    </row>
    <row r="335" spans="3:5" x14ac:dyDescent="0.25">
      <c r="C335" s="62">
        <f t="shared" si="11"/>
        <v>45712</v>
      </c>
      <c r="D335" s="63">
        <v>45712</v>
      </c>
      <c r="E335" s="64" t="str">
        <f>اساس!F19</f>
        <v xml:space="preserve">إجازة الشتاء </v>
      </c>
    </row>
    <row r="336" spans="3:5" x14ac:dyDescent="0.25">
      <c r="C336" s="62">
        <f>D336</f>
        <v>45713</v>
      </c>
      <c r="D336" s="63">
        <v>45713</v>
      </c>
      <c r="E336" s="64"/>
    </row>
    <row r="337" spans="3:5" x14ac:dyDescent="0.25">
      <c r="C337" s="62">
        <f t="shared" si="11"/>
        <v>45714</v>
      </c>
      <c r="D337" s="63">
        <v>45714</v>
      </c>
      <c r="E337" s="64" t="str">
        <f>الرواتب!B40</f>
        <v>التأهيل</v>
      </c>
    </row>
    <row r="338" spans="3:5" x14ac:dyDescent="0.25">
      <c r="C338" s="62">
        <f t="shared" si="11"/>
        <v>45715</v>
      </c>
      <c r="D338" s="63">
        <v>45715</v>
      </c>
      <c r="E338" s="64" t="str">
        <f>الرواتب!H38</f>
        <v>رواتب الموظفين / مكافأة الجامعات / تقاعد ، تأمينات ،ضمان</v>
      </c>
    </row>
    <row r="339" spans="3:5" x14ac:dyDescent="0.25">
      <c r="C339" s="62">
        <f t="shared" si="11"/>
        <v>45716</v>
      </c>
      <c r="D339" s="63">
        <v>45716</v>
      </c>
      <c r="E339" s="64"/>
    </row>
    <row r="341" spans="3:5" x14ac:dyDescent="0.25">
      <c r="C341" s="1393" t="s">
        <v>225</v>
      </c>
      <c r="D341" s="1393"/>
      <c r="E341" s="1393"/>
    </row>
    <row r="342" spans="3:5" x14ac:dyDescent="0.25">
      <c r="C342" s="99">
        <f>C313</f>
        <v>45690</v>
      </c>
      <c r="D342" s="83" t="s">
        <v>190</v>
      </c>
      <c r="E342" s="99">
        <f>C342+4</f>
        <v>45694</v>
      </c>
    </row>
    <row r="343" spans="3:5" x14ac:dyDescent="0.25">
      <c r="C343" s="99">
        <f>E342+3</f>
        <v>45697</v>
      </c>
      <c r="D343" s="83" t="s">
        <v>196</v>
      </c>
      <c r="E343" s="99">
        <f>C343+4</f>
        <v>45701</v>
      </c>
    </row>
    <row r="344" spans="3:5" x14ac:dyDescent="0.25">
      <c r="C344" s="99">
        <f>E343+3</f>
        <v>45704</v>
      </c>
      <c r="D344" s="83" t="s">
        <v>228</v>
      </c>
      <c r="E344" s="99">
        <f>C344+4</f>
        <v>45708</v>
      </c>
    </row>
    <row r="345" spans="3:5" x14ac:dyDescent="0.25">
      <c r="C345" s="80">
        <f>E344+3</f>
        <v>45711</v>
      </c>
      <c r="D345" s="82" t="s">
        <v>198</v>
      </c>
      <c r="E345" s="80">
        <f>C345+4</f>
        <v>45715</v>
      </c>
    </row>
    <row r="347" spans="3:5" x14ac:dyDescent="0.25">
      <c r="C347" s="64" t="s">
        <v>172</v>
      </c>
      <c r="D347" s="64">
        <v>15</v>
      </c>
      <c r="E347" s="66"/>
    </row>
    <row r="348" spans="3:5" x14ac:dyDescent="0.25">
      <c r="C348" s="64" t="s">
        <v>176</v>
      </c>
      <c r="D348" s="64">
        <v>1</v>
      </c>
      <c r="E348" s="66" t="s">
        <v>226</v>
      </c>
    </row>
    <row r="352" spans="3:5" ht="18.75" thickBot="1" x14ac:dyDescent="0.3"/>
    <row r="353" spans="3:5" ht="18.75" thickBot="1" x14ac:dyDescent="0.3">
      <c r="C353" s="1394" t="s">
        <v>216</v>
      </c>
      <c r="D353" s="1395"/>
      <c r="E353" s="1396"/>
    </row>
    <row r="354" spans="3:5" ht="18.75" thickBot="1" x14ac:dyDescent="0.3">
      <c r="C354" s="95" t="s">
        <v>0</v>
      </c>
      <c r="D354" s="96" t="s">
        <v>1</v>
      </c>
      <c r="E354" s="97" t="s">
        <v>30</v>
      </c>
    </row>
    <row r="355" spans="3:5" x14ac:dyDescent="0.25">
      <c r="C355" s="62">
        <f>D355</f>
        <v>45717</v>
      </c>
      <c r="D355" s="63">
        <v>45717</v>
      </c>
      <c r="E355" s="64" t="str">
        <f>اساس!I44&amp;"/ " &amp;اساس!I45</f>
        <v>اليوم العالمي للدفاع المدني/ أسبوع حماية المستهلك الخليجي</v>
      </c>
    </row>
    <row r="356" spans="3:5" x14ac:dyDescent="0.25">
      <c r="C356" s="62">
        <f>D356</f>
        <v>45718</v>
      </c>
      <c r="D356" s="63">
        <v>45718</v>
      </c>
      <c r="E356" s="64" t="str">
        <f>اساس!F20</f>
        <v>بداية الدراسة للفصل الدراسي الثالث</v>
      </c>
    </row>
    <row r="357" spans="3:5" x14ac:dyDescent="0.25">
      <c r="C357" s="62">
        <f t="shared" ref="C357:C383" si="12">D357</f>
        <v>45719</v>
      </c>
      <c r="D357" s="63">
        <v>45719</v>
      </c>
      <c r="E357" s="65" t="str">
        <f>اساس!I46&amp;"/ " &amp;اساس!I47</f>
        <v>اليوم الخليجي للموهبة / الأسبوع الوطني للموهبة والإبداع</v>
      </c>
    </row>
    <row r="358" spans="3:5" x14ac:dyDescent="0.25">
      <c r="C358" s="62">
        <f t="shared" si="12"/>
        <v>45720</v>
      </c>
      <c r="D358" s="63">
        <v>45720</v>
      </c>
      <c r="E358" s="64" t="str">
        <f>اساس!I48</f>
        <v>اليوم العالمي لمكافحة السمنة</v>
      </c>
    </row>
    <row r="359" spans="3:5" x14ac:dyDescent="0.25">
      <c r="C359" s="62">
        <f t="shared" si="12"/>
        <v>45721</v>
      </c>
      <c r="D359" s="63">
        <v>45721</v>
      </c>
      <c r="E359" s="64" t="str">
        <f>الرواتب!B47</f>
        <v>حافز</v>
      </c>
    </row>
    <row r="360" spans="3:5" x14ac:dyDescent="0.25">
      <c r="C360" s="62">
        <f t="shared" si="12"/>
        <v>45722</v>
      </c>
      <c r="D360" s="63">
        <v>45722</v>
      </c>
      <c r="E360" s="64"/>
    </row>
    <row r="361" spans="3:5" x14ac:dyDescent="0.25">
      <c r="C361" s="62">
        <f t="shared" si="12"/>
        <v>45723</v>
      </c>
      <c r="D361" s="63">
        <v>45723</v>
      </c>
      <c r="E361" s="64"/>
    </row>
    <row r="362" spans="3:5" x14ac:dyDescent="0.25">
      <c r="C362" s="62">
        <f t="shared" si="12"/>
        <v>45724</v>
      </c>
      <c r="D362" s="63">
        <v>45724</v>
      </c>
      <c r="E362" s="64" t="str">
        <f>اساس!I49</f>
        <v>اليوم العالمي للمرأة</v>
      </c>
    </row>
    <row r="363" spans="3:5" x14ac:dyDescent="0.25">
      <c r="C363" s="62">
        <f t="shared" si="12"/>
        <v>45725</v>
      </c>
      <c r="D363" s="63">
        <v>45725</v>
      </c>
      <c r="E363" s="64"/>
    </row>
    <row r="364" spans="3:5" x14ac:dyDescent="0.25">
      <c r="C364" s="62">
        <f t="shared" si="12"/>
        <v>45726</v>
      </c>
      <c r="D364" s="63">
        <v>45726</v>
      </c>
      <c r="E364" s="64" t="str">
        <f>الرواتب!B43</f>
        <v>حساب المواطن</v>
      </c>
    </row>
    <row r="365" spans="3:5" x14ac:dyDescent="0.25">
      <c r="C365" s="62">
        <f t="shared" si="12"/>
        <v>45727</v>
      </c>
      <c r="D365" s="63">
        <v>45727</v>
      </c>
      <c r="E365" s="64" t="str">
        <f>اساس!I50</f>
        <v>يوم العلم السعودي</v>
      </c>
    </row>
    <row r="366" spans="3:5" x14ac:dyDescent="0.25">
      <c r="C366" s="62">
        <f t="shared" si="12"/>
        <v>45728</v>
      </c>
      <c r="D366" s="63">
        <v>45728</v>
      </c>
      <c r="E366" s="64"/>
    </row>
    <row r="367" spans="3:5" x14ac:dyDescent="0.25">
      <c r="C367" s="62">
        <f t="shared" si="12"/>
        <v>45729</v>
      </c>
      <c r="D367" s="63">
        <v>45729</v>
      </c>
      <c r="E367" s="64"/>
    </row>
    <row r="368" spans="3:5" x14ac:dyDescent="0.25">
      <c r="C368" s="62">
        <f t="shared" si="12"/>
        <v>45730</v>
      </c>
      <c r="D368" s="63">
        <v>45730</v>
      </c>
      <c r="E368" s="64"/>
    </row>
    <row r="369" spans="3:5" x14ac:dyDescent="0.25">
      <c r="C369" s="62">
        <f t="shared" si="12"/>
        <v>45731</v>
      </c>
      <c r="D369" s="63">
        <v>45731</v>
      </c>
      <c r="E369" s="64" t="str">
        <f>اساس!I51</f>
        <v>اليوم العالمي لحقوق المستهلك</v>
      </c>
    </row>
    <row r="370" spans="3:5" x14ac:dyDescent="0.25">
      <c r="C370" s="62">
        <f t="shared" si="12"/>
        <v>45732</v>
      </c>
      <c r="D370" s="63">
        <v>45732</v>
      </c>
      <c r="E370" s="64"/>
    </row>
    <row r="371" spans="3:5" x14ac:dyDescent="0.25">
      <c r="C371" s="62">
        <f t="shared" si="12"/>
        <v>45733</v>
      </c>
      <c r="D371" s="63">
        <v>45733</v>
      </c>
      <c r="E371" s="64"/>
    </row>
    <row r="372" spans="3:5" x14ac:dyDescent="0.25">
      <c r="C372" s="62">
        <f t="shared" si="12"/>
        <v>45734</v>
      </c>
      <c r="D372" s="63">
        <v>45734</v>
      </c>
      <c r="E372" s="64" t="str">
        <f>اساس!I52</f>
        <v xml:space="preserve">أسبوع المرور الخليجي </v>
      </c>
    </row>
    <row r="373" spans="3:5" x14ac:dyDescent="0.25">
      <c r="C373" s="62">
        <f t="shared" si="12"/>
        <v>45735</v>
      </c>
      <c r="D373" s="63">
        <v>45735</v>
      </c>
      <c r="E373" s="64"/>
    </row>
    <row r="374" spans="3:5" x14ac:dyDescent="0.25">
      <c r="C374" s="80">
        <f t="shared" si="12"/>
        <v>45736</v>
      </c>
      <c r="D374" s="81">
        <v>45736</v>
      </c>
      <c r="E374" s="82" t="str">
        <f>اساس!F21&amp;"/ " &amp;اساس!I53</f>
        <v>بدايــــة إجــــــــازة عيــــد الفطــــر/ اليوم العالمي لسعادة</v>
      </c>
    </row>
    <row r="375" spans="3:5" x14ac:dyDescent="0.25">
      <c r="C375" s="80">
        <f t="shared" si="12"/>
        <v>45737</v>
      </c>
      <c r="D375" s="81">
        <v>45737</v>
      </c>
      <c r="E375" s="82" t="str">
        <f>اساس!I54</f>
        <v xml:space="preserve">اليوم العالمي لمتلازمة داون </v>
      </c>
    </row>
    <row r="376" spans="3:5" x14ac:dyDescent="0.25">
      <c r="C376" s="80">
        <f t="shared" si="12"/>
        <v>45738</v>
      </c>
      <c r="D376" s="81">
        <v>45738</v>
      </c>
      <c r="E376" s="82" t="str">
        <f>اساس!I55</f>
        <v>اليوم العالمي للمياة</v>
      </c>
    </row>
    <row r="377" spans="3:5" x14ac:dyDescent="0.25">
      <c r="C377" s="80">
        <f t="shared" si="12"/>
        <v>45739</v>
      </c>
      <c r="D377" s="81">
        <v>45739</v>
      </c>
      <c r="E377" s="82"/>
    </row>
    <row r="378" spans="3:5" x14ac:dyDescent="0.25">
      <c r="C378" s="80">
        <f t="shared" si="12"/>
        <v>45740</v>
      </c>
      <c r="D378" s="81">
        <v>45740</v>
      </c>
      <c r="E378" s="82"/>
    </row>
    <row r="379" spans="3:5" x14ac:dyDescent="0.25">
      <c r="C379" s="80">
        <f t="shared" si="12"/>
        <v>45741</v>
      </c>
      <c r="D379" s="81">
        <v>45741</v>
      </c>
      <c r="E379" s="82"/>
    </row>
    <row r="380" spans="3:5" x14ac:dyDescent="0.25">
      <c r="C380" s="80">
        <f t="shared" si="12"/>
        <v>45742</v>
      </c>
      <c r="D380" s="81">
        <v>45742</v>
      </c>
      <c r="E380" s="82" t="str">
        <f>الرواتب!B46</f>
        <v>التأهيل</v>
      </c>
    </row>
    <row r="381" spans="3:5" x14ac:dyDescent="0.25">
      <c r="C381" s="80">
        <f t="shared" si="12"/>
        <v>45743</v>
      </c>
      <c r="D381" s="81">
        <v>45743</v>
      </c>
      <c r="E381" s="82" t="str">
        <f>الرواتب!B44</f>
        <v>رواتب الموظفين / مكافأة الجامعات</v>
      </c>
    </row>
    <row r="382" spans="3:5" x14ac:dyDescent="0.25">
      <c r="C382" s="80">
        <f t="shared" si="12"/>
        <v>45744</v>
      </c>
      <c r="D382" s="81">
        <v>45744</v>
      </c>
      <c r="E382" s="82"/>
    </row>
    <row r="383" spans="3:5" x14ac:dyDescent="0.25">
      <c r="C383" s="80">
        <f t="shared" si="12"/>
        <v>45745</v>
      </c>
      <c r="D383" s="81">
        <v>45745</v>
      </c>
      <c r="E383" s="82"/>
    </row>
    <row r="385" spans="3:5" x14ac:dyDescent="0.25">
      <c r="C385" s="1393" t="s">
        <v>227</v>
      </c>
      <c r="D385" s="1393"/>
      <c r="E385" s="1393"/>
    </row>
    <row r="386" spans="3:5" x14ac:dyDescent="0.25">
      <c r="C386" s="99">
        <f>C356</f>
        <v>45718</v>
      </c>
      <c r="D386" s="83" t="s">
        <v>169</v>
      </c>
      <c r="E386" s="99">
        <f>C386+4</f>
        <v>45722</v>
      </c>
    </row>
    <row r="387" spans="3:5" x14ac:dyDescent="0.25">
      <c r="C387" s="99">
        <f>E386+3</f>
        <v>45725</v>
      </c>
      <c r="D387" s="83" t="s">
        <v>170</v>
      </c>
      <c r="E387" s="99">
        <f>C387+4</f>
        <v>45729</v>
      </c>
    </row>
    <row r="388" spans="3:5" x14ac:dyDescent="0.25">
      <c r="C388" s="99">
        <f>E387+3</f>
        <v>45732</v>
      </c>
      <c r="D388" s="83" t="s">
        <v>171</v>
      </c>
      <c r="E388" s="99">
        <f>C388+4</f>
        <v>45736</v>
      </c>
    </row>
    <row r="390" spans="3:5" x14ac:dyDescent="0.25">
      <c r="C390" s="64" t="s">
        <v>172</v>
      </c>
      <c r="D390" s="64">
        <v>15</v>
      </c>
      <c r="E390" s="66"/>
    </row>
    <row r="391" spans="3:5" x14ac:dyDescent="0.25">
      <c r="C391" s="64" t="s">
        <v>176</v>
      </c>
      <c r="D391" s="64">
        <v>1</v>
      </c>
      <c r="E391" s="66" t="s">
        <v>226</v>
      </c>
    </row>
    <row r="394" spans="3:5" ht="18.75" thickBot="1" x14ac:dyDescent="0.3"/>
    <row r="395" spans="3:5" ht="18.75" thickBot="1" x14ac:dyDescent="0.3">
      <c r="C395" s="1394" t="s">
        <v>217</v>
      </c>
      <c r="D395" s="1395"/>
      <c r="E395" s="1396"/>
    </row>
    <row r="396" spans="3:5" ht="18.75" thickBot="1" x14ac:dyDescent="0.3">
      <c r="C396" s="95" t="s">
        <v>0</v>
      </c>
      <c r="D396" s="96" t="s">
        <v>1</v>
      </c>
      <c r="E396" s="97" t="s">
        <v>30</v>
      </c>
    </row>
    <row r="397" spans="3:5" x14ac:dyDescent="0.25">
      <c r="C397" s="80">
        <f t="shared" ref="C397:C413" si="13">D397</f>
        <v>45746</v>
      </c>
      <c r="D397" s="81">
        <v>45746</v>
      </c>
      <c r="E397" s="82"/>
    </row>
    <row r="398" spans="3:5" x14ac:dyDescent="0.25">
      <c r="C398" s="80">
        <f t="shared" si="13"/>
        <v>45747</v>
      </c>
      <c r="D398" s="81">
        <v>45747</v>
      </c>
      <c r="E398" s="82"/>
    </row>
    <row r="399" spans="3:5" x14ac:dyDescent="0.25">
      <c r="C399" s="80">
        <f t="shared" si="13"/>
        <v>45748</v>
      </c>
      <c r="D399" s="81">
        <v>45748</v>
      </c>
      <c r="E399" s="82" t="str">
        <f>الرواتب!B45</f>
        <v>التقاعد - التأمينات(ساند) - الضمان</v>
      </c>
    </row>
    <row r="400" spans="3:5" x14ac:dyDescent="0.25">
      <c r="C400" s="80">
        <f t="shared" si="13"/>
        <v>45749</v>
      </c>
      <c r="D400" s="81">
        <v>45749</v>
      </c>
      <c r="E400" s="82" t="str">
        <f>اساس!I56</f>
        <v>اليوم العالمي للتوحد</v>
      </c>
    </row>
    <row r="401" spans="3:5" x14ac:dyDescent="0.25">
      <c r="C401" s="80">
        <f t="shared" si="13"/>
        <v>45750</v>
      </c>
      <c r="D401" s="81">
        <v>45750</v>
      </c>
      <c r="E401" s="82"/>
    </row>
    <row r="402" spans="3:5" x14ac:dyDescent="0.25">
      <c r="C402" s="80">
        <f t="shared" si="13"/>
        <v>45751</v>
      </c>
      <c r="D402" s="81">
        <v>45751</v>
      </c>
      <c r="E402" s="82"/>
    </row>
    <row r="403" spans="3:5" x14ac:dyDescent="0.25">
      <c r="C403" s="80">
        <f t="shared" si="13"/>
        <v>45752</v>
      </c>
      <c r="D403" s="81">
        <v>45752</v>
      </c>
      <c r="E403" s="82"/>
    </row>
    <row r="404" spans="3:5" x14ac:dyDescent="0.25">
      <c r="C404" s="62">
        <f t="shared" si="13"/>
        <v>45753</v>
      </c>
      <c r="D404" s="63">
        <v>45753</v>
      </c>
      <c r="E404" s="87" t="str">
        <f>اساس!F16&amp;"/ " &amp;الرواتب!B53</f>
        <v>استئناف الدراسة / حافز</v>
      </c>
    </row>
    <row r="405" spans="3:5" x14ac:dyDescent="0.25">
      <c r="C405" s="62">
        <f t="shared" si="13"/>
        <v>45754</v>
      </c>
      <c r="D405" s="63">
        <v>45754</v>
      </c>
      <c r="E405" s="64" t="str">
        <f>اساس!I57</f>
        <v>يوم  الصحة  العالمي</v>
      </c>
    </row>
    <row r="406" spans="3:5" x14ac:dyDescent="0.25">
      <c r="C406" s="62">
        <f t="shared" si="13"/>
        <v>45755</v>
      </c>
      <c r="D406" s="63">
        <v>45755</v>
      </c>
      <c r="E406" s="64"/>
    </row>
    <row r="407" spans="3:5" x14ac:dyDescent="0.25">
      <c r="C407" s="62">
        <f t="shared" si="13"/>
        <v>45756</v>
      </c>
      <c r="D407" s="63">
        <v>45756</v>
      </c>
      <c r="E407" s="64"/>
    </row>
    <row r="408" spans="3:5" x14ac:dyDescent="0.25">
      <c r="C408" s="62">
        <f t="shared" si="13"/>
        <v>45757</v>
      </c>
      <c r="D408" s="63">
        <v>45757</v>
      </c>
      <c r="E408" s="64" t="str">
        <f>الرواتب!B49</f>
        <v>حساب المواطن</v>
      </c>
    </row>
    <row r="409" spans="3:5" x14ac:dyDescent="0.25">
      <c r="C409" s="62">
        <f t="shared" si="13"/>
        <v>45758</v>
      </c>
      <c r="D409" s="63">
        <v>45758</v>
      </c>
      <c r="E409" s="64"/>
    </row>
    <row r="410" spans="3:5" x14ac:dyDescent="0.25">
      <c r="C410" s="62">
        <f t="shared" si="13"/>
        <v>45759</v>
      </c>
      <c r="D410" s="63">
        <v>45759</v>
      </c>
      <c r="E410" s="64"/>
    </row>
    <row r="411" spans="3:5" x14ac:dyDescent="0.25">
      <c r="C411" s="62">
        <f t="shared" si="13"/>
        <v>45760</v>
      </c>
      <c r="D411" s="63">
        <v>45760</v>
      </c>
      <c r="E411" s="64"/>
    </row>
    <row r="412" spans="3:5" x14ac:dyDescent="0.25">
      <c r="C412" s="62">
        <f t="shared" si="13"/>
        <v>45761</v>
      </c>
      <c r="D412" s="63">
        <v>45761</v>
      </c>
      <c r="E412" s="64"/>
    </row>
    <row r="413" spans="3:5" x14ac:dyDescent="0.25">
      <c r="C413" s="62">
        <f t="shared" si="13"/>
        <v>45762</v>
      </c>
      <c r="D413" s="63">
        <v>45762</v>
      </c>
      <c r="E413" s="64"/>
    </row>
    <row r="414" spans="3:5" x14ac:dyDescent="0.25">
      <c r="C414" s="62">
        <f t="shared" ref="C414:C425" si="14">D414</f>
        <v>45763</v>
      </c>
      <c r="D414" s="63">
        <v>45763</v>
      </c>
      <c r="E414" s="64"/>
    </row>
    <row r="415" spans="3:5" x14ac:dyDescent="0.25">
      <c r="C415" s="62">
        <f t="shared" si="14"/>
        <v>45764</v>
      </c>
      <c r="D415" s="63">
        <v>45764</v>
      </c>
      <c r="E415" s="64"/>
    </row>
    <row r="416" spans="3:5" x14ac:dyDescent="0.25">
      <c r="C416" s="62">
        <f t="shared" si="14"/>
        <v>45765</v>
      </c>
      <c r="D416" s="63">
        <v>45765</v>
      </c>
      <c r="E416" s="64" t="str">
        <f>اساس!I58</f>
        <v>اليوم العالمي للتراث</v>
      </c>
    </row>
    <row r="417" spans="3:5" x14ac:dyDescent="0.25">
      <c r="C417" s="62">
        <f t="shared" si="14"/>
        <v>45766</v>
      </c>
      <c r="D417" s="63">
        <v>45766</v>
      </c>
      <c r="E417" s="64"/>
    </row>
    <row r="418" spans="3:5" x14ac:dyDescent="0.25">
      <c r="C418" s="62">
        <f t="shared" si="14"/>
        <v>45767</v>
      </c>
      <c r="D418" s="63">
        <v>45767</v>
      </c>
      <c r="E418" s="64"/>
    </row>
    <row r="419" spans="3:5" x14ac:dyDescent="0.25">
      <c r="C419" s="62">
        <f t="shared" si="14"/>
        <v>45768</v>
      </c>
      <c r="D419" s="63">
        <v>45768</v>
      </c>
      <c r="E419" s="64" t="str">
        <f>اساس!I59</f>
        <v>اليوم العالمي للابداع والإبتكار</v>
      </c>
    </row>
    <row r="420" spans="3:5" x14ac:dyDescent="0.25">
      <c r="C420" s="62">
        <f t="shared" si="14"/>
        <v>45769</v>
      </c>
      <c r="D420" s="63">
        <v>45769</v>
      </c>
      <c r="E420" s="64"/>
    </row>
    <row r="421" spans="3:5" x14ac:dyDescent="0.25">
      <c r="C421" s="62">
        <f t="shared" si="14"/>
        <v>45770</v>
      </c>
      <c r="D421" s="63">
        <v>45770</v>
      </c>
      <c r="E421" s="64" t="str">
        <f>اساس!I60</f>
        <v>اليوم العالمي للكتاب وحقوق المؤلف</v>
      </c>
    </row>
    <row r="422" spans="3:5" x14ac:dyDescent="0.25">
      <c r="C422" s="62">
        <f t="shared" si="14"/>
        <v>45771</v>
      </c>
      <c r="D422" s="63">
        <v>45771</v>
      </c>
      <c r="E422" s="65" t="str">
        <f>اساس!I61&amp;"/ " &amp;اساس!I62</f>
        <v>يوم  البيئة الخليجي  / الأسبوع العربي للصم</v>
      </c>
    </row>
    <row r="423" spans="3:5" x14ac:dyDescent="0.25">
      <c r="C423" s="62">
        <f t="shared" si="14"/>
        <v>45772</v>
      </c>
      <c r="D423" s="63">
        <v>45772</v>
      </c>
      <c r="E423" s="64"/>
    </row>
    <row r="424" spans="3:5" x14ac:dyDescent="0.25">
      <c r="C424" s="62">
        <f t="shared" si="14"/>
        <v>45773</v>
      </c>
      <c r="D424" s="63">
        <v>45773</v>
      </c>
      <c r="E424" s="65" t="str">
        <f>اساس!I63&amp;"/ " &amp;اساس!I64</f>
        <v>اليوم العالمي للملكية الفكرية/ اليوم العالمي للطيارين</v>
      </c>
    </row>
    <row r="425" spans="3:5" x14ac:dyDescent="0.25">
      <c r="C425" s="62">
        <f t="shared" si="14"/>
        <v>45774</v>
      </c>
      <c r="D425" s="63">
        <v>45774</v>
      </c>
      <c r="E425" s="64" t="str">
        <f>الرواتب!H52</f>
        <v>رواتب الموظفين / مكافأة الجامعات / التأهيل</v>
      </c>
    </row>
    <row r="426" spans="3:5" x14ac:dyDescent="0.25">
      <c r="C426" s="62">
        <f>D426</f>
        <v>45775</v>
      </c>
      <c r="D426" s="63">
        <v>45775</v>
      </c>
      <c r="E426" s="64" t="str">
        <f>اساس!I65</f>
        <v>يوم المهنة</v>
      </c>
    </row>
    <row r="428" spans="3:5" x14ac:dyDescent="0.25">
      <c r="C428" s="1393" t="s">
        <v>230</v>
      </c>
      <c r="D428" s="1393"/>
      <c r="E428" s="1393"/>
    </row>
    <row r="429" spans="3:5" x14ac:dyDescent="0.25">
      <c r="C429" s="99">
        <f>C404</f>
        <v>45753</v>
      </c>
      <c r="D429" s="83" t="s">
        <v>183</v>
      </c>
      <c r="E429" s="99">
        <f>C429+4</f>
        <v>45757</v>
      </c>
    </row>
    <row r="430" spans="3:5" x14ac:dyDescent="0.25">
      <c r="C430" s="99">
        <f>E429+3</f>
        <v>45760</v>
      </c>
      <c r="D430" s="83" t="s">
        <v>184</v>
      </c>
      <c r="E430" s="99">
        <f>C430+4</f>
        <v>45764</v>
      </c>
    </row>
    <row r="431" spans="3:5" x14ac:dyDescent="0.25">
      <c r="C431" s="99">
        <f>E430+3</f>
        <v>45767</v>
      </c>
      <c r="D431" s="83" t="s">
        <v>185</v>
      </c>
      <c r="E431" s="99">
        <f>C431+4</f>
        <v>45771</v>
      </c>
    </row>
    <row r="432" spans="3:5" x14ac:dyDescent="0.25">
      <c r="C432" s="99">
        <f>E431+3</f>
        <v>45774</v>
      </c>
      <c r="D432" s="83" t="s">
        <v>186</v>
      </c>
      <c r="E432" s="99">
        <f>C432+4</f>
        <v>45778</v>
      </c>
    </row>
    <row r="434" spans="3:5" x14ac:dyDescent="0.25">
      <c r="C434" s="65" t="s">
        <v>172</v>
      </c>
      <c r="D434" s="65">
        <v>20</v>
      </c>
      <c r="E434" s="66" t="s">
        <v>229</v>
      </c>
    </row>
    <row r="435" spans="3:5" x14ac:dyDescent="0.25">
      <c r="C435" s="65" t="s">
        <v>176</v>
      </c>
      <c r="D435" s="65"/>
      <c r="E435" s="66"/>
    </row>
    <row r="438" spans="3:5" ht="18.75" thickBot="1" x14ac:dyDescent="0.3"/>
    <row r="439" spans="3:5" ht="18.75" thickBot="1" x14ac:dyDescent="0.3">
      <c r="C439" s="1394" t="s">
        <v>218</v>
      </c>
      <c r="D439" s="1395"/>
      <c r="E439" s="1396"/>
    </row>
    <row r="440" spans="3:5" ht="18.75" thickBot="1" x14ac:dyDescent="0.3">
      <c r="C440" s="95" t="s">
        <v>0</v>
      </c>
      <c r="D440" s="96" t="s">
        <v>1</v>
      </c>
      <c r="E440" s="97" t="s">
        <v>30</v>
      </c>
    </row>
    <row r="441" spans="3:5" x14ac:dyDescent="0.25">
      <c r="C441" s="62">
        <f t="shared" ref="C441:C446" si="15">D441</f>
        <v>45776</v>
      </c>
      <c r="D441" s="63">
        <v>45776</v>
      </c>
      <c r="E441" s="64"/>
    </row>
    <row r="442" spans="3:5" x14ac:dyDescent="0.25">
      <c r="C442" s="62">
        <f t="shared" si="15"/>
        <v>45777</v>
      </c>
      <c r="D442" s="63">
        <v>45777</v>
      </c>
      <c r="E442" s="64"/>
    </row>
    <row r="443" spans="3:5" x14ac:dyDescent="0.25">
      <c r="C443" s="62">
        <f t="shared" si="15"/>
        <v>45778</v>
      </c>
      <c r="D443" s="63">
        <v>45778</v>
      </c>
      <c r="E443" s="64" t="str">
        <f>الرواتب!B51</f>
        <v>التقاعد - التأمينات(ساند) - الضمان</v>
      </c>
    </row>
    <row r="444" spans="3:5" x14ac:dyDescent="0.25">
      <c r="C444" s="62">
        <f t="shared" si="15"/>
        <v>45779</v>
      </c>
      <c r="D444" s="63">
        <v>45779</v>
      </c>
      <c r="E444" s="64"/>
    </row>
    <row r="445" spans="3:5" x14ac:dyDescent="0.25">
      <c r="C445" s="62">
        <f t="shared" si="15"/>
        <v>45780</v>
      </c>
      <c r="D445" s="63">
        <v>45780</v>
      </c>
      <c r="E445" s="64" t="str">
        <f>اساس!I66</f>
        <v>اليوم الخليجي لصعوبات التعلم</v>
      </c>
    </row>
    <row r="446" spans="3:5" x14ac:dyDescent="0.25">
      <c r="C446" s="80">
        <f t="shared" si="15"/>
        <v>45781</v>
      </c>
      <c r="D446" s="81">
        <v>45781</v>
      </c>
      <c r="E446" s="82" t="str">
        <f>اساس!F23</f>
        <v xml:space="preserve">إجازة مطولة </v>
      </c>
    </row>
    <row r="447" spans="3:5" x14ac:dyDescent="0.25">
      <c r="C447" s="80">
        <f t="shared" ref="C447:C469" si="16">D447</f>
        <v>45782</v>
      </c>
      <c r="D447" s="81">
        <v>45782</v>
      </c>
      <c r="E447" s="82" t="str">
        <f>اساس!F24&amp;"/ " &amp;الرواتب!B59</f>
        <v>إجازة مطولة / حافز</v>
      </c>
    </row>
    <row r="448" spans="3:5" x14ac:dyDescent="0.25">
      <c r="C448" s="62">
        <f t="shared" si="16"/>
        <v>45783</v>
      </c>
      <c r="D448" s="63">
        <v>45783</v>
      </c>
      <c r="E448" s="64"/>
    </row>
    <row r="449" spans="3:5" x14ac:dyDescent="0.25">
      <c r="C449" s="62">
        <f t="shared" si="16"/>
        <v>45784</v>
      </c>
      <c r="D449" s="63">
        <v>45784</v>
      </c>
      <c r="E449" s="64"/>
    </row>
    <row r="450" spans="3:5" x14ac:dyDescent="0.25">
      <c r="C450" s="62">
        <f t="shared" si="16"/>
        <v>45785</v>
      </c>
      <c r="D450" s="63">
        <v>45785</v>
      </c>
      <c r="E450" s="64"/>
    </row>
    <row r="451" spans="3:5" x14ac:dyDescent="0.25">
      <c r="C451" s="62">
        <f t="shared" si="16"/>
        <v>45786</v>
      </c>
      <c r="D451" s="63">
        <v>45786</v>
      </c>
      <c r="E451" s="64"/>
    </row>
    <row r="452" spans="3:5" x14ac:dyDescent="0.25">
      <c r="C452" s="62">
        <f t="shared" si="16"/>
        <v>45787</v>
      </c>
      <c r="D452" s="63">
        <v>45787</v>
      </c>
      <c r="E452" s="64"/>
    </row>
    <row r="453" spans="3:5" x14ac:dyDescent="0.25">
      <c r="C453" s="62">
        <f t="shared" si="16"/>
        <v>45788</v>
      </c>
      <c r="D453" s="63">
        <v>45788</v>
      </c>
      <c r="E453" s="64" t="str">
        <f>الرواتب!B55</f>
        <v>حساب المواطن</v>
      </c>
    </row>
    <row r="454" spans="3:5" x14ac:dyDescent="0.25">
      <c r="C454" s="62">
        <f t="shared" si="16"/>
        <v>45789</v>
      </c>
      <c r="D454" s="63">
        <v>45789</v>
      </c>
      <c r="E454" s="64"/>
    </row>
    <row r="455" spans="3:5" x14ac:dyDescent="0.25">
      <c r="C455" s="62">
        <f t="shared" si="16"/>
        <v>45790</v>
      </c>
      <c r="D455" s="63">
        <v>45790</v>
      </c>
      <c r="E455" s="64"/>
    </row>
    <row r="456" spans="3:5" x14ac:dyDescent="0.25">
      <c r="C456" s="62">
        <f t="shared" si="16"/>
        <v>45791</v>
      </c>
      <c r="D456" s="63">
        <v>45791</v>
      </c>
      <c r="E456" s="64"/>
    </row>
    <row r="457" spans="3:5" x14ac:dyDescent="0.25">
      <c r="C457" s="62">
        <f t="shared" si="16"/>
        <v>45792</v>
      </c>
      <c r="D457" s="63">
        <v>45792</v>
      </c>
      <c r="E457" s="64" t="str">
        <f>اساس!I67</f>
        <v>اليوم العالمي للأسرة</v>
      </c>
    </row>
    <row r="458" spans="3:5" x14ac:dyDescent="0.25">
      <c r="C458" s="62">
        <f t="shared" si="16"/>
        <v>45793</v>
      </c>
      <c r="D458" s="63">
        <v>45793</v>
      </c>
      <c r="E458" s="64"/>
    </row>
    <row r="459" spans="3:5" x14ac:dyDescent="0.25">
      <c r="C459" s="62">
        <f t="shared" si="16"/>
        <v>45794</v>
      </c>
      <c r="D459" s="63">
        <v>45794</v>
      </c>
      <c r="E459" s="64"/>
    </row>
    <row r="460" spans="3:5" x14ac:dyDescent="0.25">
      <c r="C460" s="62">
        <f t="shared" si="16"/>
        <v>45795</v>
      </c>
      <c r="D460" s="63">
        <v>45795</v>
      </c>
      <c r="E460" s="64"/>
    </row>
    <row r="461" spans="3:5" x14ac:dyDescent="0.25">
      <c r="C461" s="62">
        <f t="shared" si="16"/>
        <v>45796</v>
      </c>
      <c r="D461" s="63">
        <v>45796</v>
      </c>
      <c r="E461" s="64"/>
    </row>
    <row r="462" spans="3:5" x14ac:dyDescent="0.25">
      <c r="C462" s="62">
        <f t="shared" si="16"/>
        <v>45797</v>
      </c>
      <c r="D462" s="63">
        <v>45797</v>
      </c>
      <c r="E462" s="64"/>
    </row>
    <row r="463" spans="3:5" x14ac:dyDescent="0.25">
      <c r="C463" s="62">
        <f t="shared" si="16"/>
        <v>45798</v>
      </c>
      <c r="D463" s="63">
        <v>45798</v>
      </c>
      <c r="E463" s="64"/>
    </row>
    <row r="464" spans="3:5" x14ac:dyDescent="0.25">
      <c r="C464" s="62">
        <f t="shared" si="16"/>
        <v>45799</v>
      </c>
      <c r="D464" s="63">
        <v>45799</v>
      </c>
      <c r="E464" s="64"/>
    </row>
    <row r="465" spans="3:5" x14ac:dyDescent="0.25">
      <c r="C465" s="62">
        <f t="shared" si="16"/>
        <v>45800</v>
      </c>
      <c r="D465" s="63">
        <v>45800</v>
      </c>
      <c r="E465" s="64"/>
    </row>
    <row r="466" spans="3:5" x14ac:dyDescent="0.25">
      <c r="C466" s="62">
        <f t="shared" si="16"/>
        <v>45801</v>
      </c>
      <c r="D466" s="63">
        <v>45801</v>
      </c>
      <c r="E466" s="64"/>
    </row>
    <row r="467" spans="3:5" x14ac:dyDescent="0.25">
      <c r="C467" s="62">
        <f>D467</f>
        <v>45802</v>
      </c>
      <c r="D467" s="63">
        <v>45802</v>
      </c>
      <c r="E467" s="64"/>
    </row>
    <row r="468" spans="3:5" x14ac:dyDescent="0.25">
      <c r="C468" s="62">
        <f t="shared" si="16"/>
        <v>45803</v>
      </c>
      <c r="D468" s="63">
        <v>45803</v>
      </c>
      <c r="E468" s="64" t="str">
        <f>الرواتب!B58</f>
        <v>التأهيل</v>
      </c>
    </row>
    <row r="469" spans="3:5" x14ac:dyDescent="0.25">
      <c r="C469" s="62">
        <f t="shared" si="16"/>
        <v>45804</v>
      </c>
      <c r="D469" s="63">
        <v>45804</v>
      </c>
      <c r="E469" s="64" t="str">
        <f>الرواتب!B56</f>
        <v>رواتب الموظفين / مكافأة الجامعات</v>
      </c>
    </row>
    <row r="471" spans="3:5" x14ac:dyDescent="0.25">
      <c r="C471" s="1393" t="s">
        <v>231</v>
      </c>
      <c r="D471" s="1393"/>
      <c r="E471" s="1393"/>
    </row>
    <row r="472" spans="3:5" x14ac:dyDescent="0.25">
      <c r="C472" s="99">
        <f>C446</f>
        <v>45781</v>
      </c>
      <c r="D472" s="83" t="s">
        <v>187</v>
      </c>
      <c r="E472" s="99">
        <f>C472+4</f>
        <v>45785</v>
      </c>
    </row>
    <row r="473" spans="3:5" x14ac:dyDescent="0.25">
      <c r="C473" s="99">
        <f>E472+3</f>
        <v>45788</v>
      </c>
      <c r="D473" s="83" t="s">
        <v>188</v>
      </c>
      <c r="E473" s="99">
        <f>C473+4</f>
        <v>45792</v>
      </c>
    </row>
    <row r="474" spans="3:5" x14ac:dyDescent="0.25">
      <c r="C474" s="99">
        <f>E473+3</f>
        <v>45795</v>
      </c>
      <c r="D474" s="83" t="s">
        <v>189</v>
      </c>
      <c r="E474" s="99">
        <f>C474+4</f>
        <v>45799</v>
      </c>
    </row>
    <row r="475" spans="3:5" x14ac:dyDescent="0.25">
      <c r="C475" s="99">
        <f>E474+3</f>
        <v>45802</v>
      </c>
      <c r="D475" s="83" t="s">
        <v>190</v>
      </c>
      <c r="E475" s="99">
        <f>C475+4</f>
        <v>45806</v>
      </c>
    </row>
    <row r="477" spans="3:5" x14ac:dyDescent="0.25">
      <c r="C477" s="65" t="s">
        <v>172</v>
      </c>
      <c r="D477" s="65">
        <v>18</v>
      </c>
      <c r="E477" s="66" t="s">
        <v>232</v>
      </c>
    </row>
    <row r="478" spans="3:5" x14ac:dyDescent="0.25">
      <c r="C478" s="65" t="s">
        <v>176</v>
      </c>
      <c r="D478" s="65">
        <v>1</v>
      </c>
      <c r="E478" s="66" t="s">
        <v>233</v>
      </c>
    </row>
    <row r="481" spans="3:5" ht="18.75" thickBot="1" x14ac:dyDescent="0.3"/>
    <row r="482" spans="3:5" ht="18.75" thickBot="1" x14ac:dyDescent="0.3">
      <c r="C482" s="1394" t="s">
        <v>219</v>
      </c>
      <c r="D482" s="1395"/>
      <c r="E482" s="1396"/>
    </row>
    <row r="483" spans="3:5" ht="18.75" thickBot="1" x14ac:dyDescent="0.3">
      <c r="C483" s="95" t="s">
        <v>0</v>
      </c>
      <c r="D483" s="96" t="s">
        <v>1</v>
      </c>
      <c r="E483" s="97" t="s">
        <v>30</v>
      </c>
    </row>
    <row r="484" spans="3:5" x14ac:dyDescent="0.25">
      <c r="C484" s="62">
        <f t="shared" ref="C484:C492" si="17">D484</f>
        <v>45805</v>
      </c>
      <c r="D484" s="63">
        <v>45805</v>
      </c>
      <c r="E484" s="64"/>
    </row>
    <row r="485" spans="3:5" x14ac:dyDescent="0.25">
      <c r="C485" s="62">
        <f t="shared" si="17"/>
        <v>45806</v>
      </c>
      <c r="D485" s="63">
        <v>45806</v>
      </c>
      <c r="E485" s="64"/>
    </row>
    <row r="486" spans="3:5" x14ac:dyDescent="0.25">
      <c r="C486" s="80">
        <f t="shared" si="17"/>
        <v>45807</v>
      </c>
      <c r="D486" s="81">
        <v>45807</v>
      </c>
      <c r="E486" s="82" t="str">
        <f>اساس!F25</f>
        <v xml:space="preserve">إجازة عيد الأضحى </v>
      </c>
    </row>
    <row r="487" spans="3:5" x14ac:dyDescent="0.25">
      <c r="C487" s="80">
        <f t="shared" si="17"/>
        <v>45808</v>
      </c>
      <c r="D487" s="81">
        <v>45808</v>
      </c>
      <c r="E487" s="82"/>
    </row>
    <row r="488" spans="3:5" x14ac:dyDescent="0.25">
      <c r="C488" s="80">
        <f t="shared" si="17"/>
        <v>45809</v>
      </c>
      <c r="D488" s="81">
        <v>45809</v>
      </c>
      <c r="E488" s="82" t="str">
        <f>الرواتب!B57</f>
        <v>التقاعد - التأمينات(ساند) - الضمان</v>
      </c>
    </row>
    <row r="489" spans="3:5" x14ac:dyDescent="0.25">
      <c r="C489" s="80">
        <f t="shared" si="17"/>
        <v>45810</v>
      </c>
      <c r="D489" s="81">
        <v>45810</v>
      </c>
      <c r="E489" s="82"/>
    </row>
    <row r="490" spans="3:5" x14ac:dyDescent="0.25">
      <c r="C490" s="80">
        <f t="shared" si="17"/>
        <v>45811</v>
      </c>
      <c r="D490" s="81">
        <v>45811</v>
      </c>
      <c r="E490" s="82"/>
    </row>
    <row r="491" spans="3:5" x14ac:dyDescent="0.25">
      <c r="C491" s="80">
        <f t="shared" si="17"/>
        <v>45812</v>
      </c>
      <c r="D491" s="81">
        <v>45812</v>
      </c>
      <c r="E491" s="82"/>
    </row>
    <row r="492" spans="3:5" x14ac:dyDescent="0.25">
      <c r="C492" s="80">
        <f t="shared" si="17"/>
        <v>45813</v>
      </c>
      <c r="D492" s="81">
        <v>45813</v>
      </c>
      <c r="E492" s="82"/>
    </row>
    <row r="493" spans="3:5" x14ac:dyDescent="0.25">
      <c r="C493" s="80">
        <f t="shared" ref="C493:C512" si="18">D493</f>
        <v>45814</v>
      </c>
      <c r="D493" s="81">
        <v>45814</v>
      </c>
      <c r="E493" s="82"/>
    </row>
    <row r="494" spans="3:5" x14ac:dyDescent="0.25">
      <c r="C494" s="80">
        <f t="shared" si="18"/>
        <v>45815</v>
      </c>
      <c r="D494" s="81">
        <v>45815</v>
      </c>
      <c r="E494" s="82"/>
    </row>
    <row r="495" spans="3:5" x14ac:dyDescent="0.25">
      <c r="C495" s="80">
        <f t="shared" si="18"/>
        <v>45816</v>
      </c>
      <c r="D495" s="81">
        <v>45816</v>
      </c>
      <c r="E495" s="82"/>
    </row>
    <row r="496" spans="3:5" x14ac:dyDescent="0.25">
      <c r="C496" s="80">
        <f t="shared" si="18"/>
        <v>45817</v>
      </c>
      <c r="D496" s="81">
        <v>45817</v>
      </c>
      <c r="E496" s="82"/>
    </row>
    <row r="497" spans="3:5" x14ac:dyDescent="0.25">
      <c r="C497" s="80">
        <f t="shared" si="18"/>
        <v>45818</v>
      </c>
      <c r="D497" s="81">
        <v>45818</v>
      </c>
      <c r="E497" s="82"/>
    </row>
    <row r="498" spans="3:5" x14ac:dyDescent="0.25">
      <c r="C498" s="80">
        <f t="shared" si="18"/>
        <v>45819</v>
      </c>
      <c r="D498" s="81">
        <v>45819</v>
      </c>
      <c r="E498" s="82"/>
    </row>
    <row r="499" spans="3:5" x14ac:dyDescent="0.25">
      <c r="C499" s="80">
        <f t="shared" si="18"/>
        <v>45820</v>
      </c>
      <c r="D499" s="81">
        <v>45820</v>
      </c>
      <c r="E499" s="82"/>
    </row>
    <row r="500" spans="3:5" x14ac:dyDescent="0.25">
      <c r="C500" s="80">
        <f t="shared" si="18"/>
        <v>45821</v>
      </c>
      <c r="D500" s="81">
        <v>45821</v>
      </c>
      <c r="E500" s="82"/>
    </row>
    <row r="501" spans="3:5" x14ac:dyDescent="0.25">
      <c r="C501" s="80">
        <f t="shared" si="18"/>
        <v>45822</v>
      </c>
      <c r="D501" s="81">
        <v>45822</v>
      </c>
      <c r="E501" s="82"/>
    </row>
    <row r="502" spans="3:5" x14ac:dyDescent="0.25">
      <c r="C502" s="62">
        <f t="shared" si="18"/>
        <v>45823</v>
      </c>
      <c r="D502" s="63">
        <v>45823</v>
      </c>
      <c r="E502" s="87" t="str">
        <f>اساس!F26</f>
        <v xml:space="preserve">استئناف الدراسة بعد عيد الأضحى </v>
      </c>
    </row>
    <row r="503" spans="3:5" x14ac:dyDescent="0.25">
      <c r="C503" s="62">
        <f t="shared" si="18"/>
        <v>45824</v>
      </c>
      <c r="D503" s="63">
        <v>45824</v>
      </c>
      <c r="E503" s="64"/>
    </row>
    <row r="504" spans="3:5" x14ac:dyDescent="0.25">
      <c r="C504" s="62">
        <f t="shared" si="18"/>
        <v>45825</v>
      </c>
      <c r="D504" s="63">
        <v>45825</v>
      </c>
      <c r="E504" s="64"/>
    </row>
    <row r="505" spans="3:5" x14ac:dyDescent="0.25">
      <c r="C505" s="62">
        <f t="shared" si="18"/>
        <v>45826</v>
      </c>
      <c r="D505" s="63">
        <v>45826</v>
      </c>
      <c r="E505" s="64"/>
    </row>
    <row r="506" spans="3:5" x14ac:dyDescent="0.25">
      <c r="C506" s="62">
        <f t="shared" si="18"/>
        <v>45827</v>
      </c>
      <c r="D506" s="63">
        <v>45827</v>
      </c>
      <c r="E506" s="64"/>
    </row>
    <row r="507" spans="3:5" x14ac:dyDescent="0.25">
      <c r="C507" s="62">
        <f>D507</f>
        <v>45828</v>
      </c>
      <c r="D507" s="63">
        <v>45828</v>
      </c>
      <c r="E507" s="64"/>
    </row>
    <row r="508" spans="3:5" x14ac:dyDescent="0.25">
      <c r="C508" s="62">
        <f t="shared" si="18"/>
        <v>45829</v>
      </c>
      <c r="D508" s="63">
        <v>45829</v>
      </c>
      <c r="E508" s="64"/>
    </row>
    <row r="509" spans="3:5" x14ac:dyDescent="0.25">
      <c r="C509" s="62">
        <f t="shared" si="18"/>
        <v>45830</v>
      </c>
      <c r="D509" s="63">
        <v>45830</v>
      </c>
      <c r="E509" s="64"/>
    </row>
    <row r="510" spans="3:5" x14ac:dyDescent="0.25">
      <c r="C510" s="62">
        <f t="shared" si="18"/>
        <v>45831</v>
      </c>
      <c r="D510" s="63">
        <v>45831</v>
      </c>
      <c r="E510" s="64"/>
    </row>
    <row r="511" spans="3:5" x14ac:dyDescent="0.25">
      <c r="C511" s="62">
        <f t="shared" si="18"/>
        <v>45832</v>
      </c>
      <c r="D511" s="63">
        <v>45832</v>
      </c>
      <c r="E511" s="64"/>
    </row>
    <row r="512" spans="3:5" x14ac:dyDescent="0.25">
      <c r="C512" s="62">
        <f t="shared" si="18"/>
        <v>45833</v>
      </c>
      <c r="D512" s="63">
        <v>45833</v>
      </c>
      <c r="E512" s="64"/>
    </row>
    <row r="514" spans="3:5" x14ac:dyDescent="0.25">
      <c r="C514" s="1393" t="s">
        <v>236</v>
      </c>
      <c r="D514" s="1393"/>
      <c r="E514" s="1393"/>
    </row>
    <row r="515" spans="3:5" x14ac:dyDescent="0.25">
      <c r="C515" s="99">
        <f>C502</f>
        <v>45823</v>
      </c>
      <c r="D515" s="83" t="s">
        <v>196</v>
      </c>
      <c r="E515" s="99">
        <f>C515+4</f>
        <v>45827</v>
      </c>
    </row>
    <row r="516" spans="3:5" x14ac:dyDescent="0.25">
      <c r="C516" s="99">
        <f>E515+3</f>
        <v>45830</v>
      </c>
      <c r="D516" s="83" t="s">
        <v>228</v>
      </c>
      <c r="E516" s="99">
        <f>C516+4</f>
        <v>45834</v>
      </c>
    </row>
    <row r="518" spans="3:5" x14ac:dyDescent="0.25">
      <c r="C518" s="65" t="s">
        <v>172</v>
      </c>
      <c r="D518" s="65">
        <v>10</v>
      </c>
      <c r="E518" s="66" t="s">
        <v>234</v>
      </c>
    </row>
    <row r="519" spans="3:5" x14ac:dyDescent="0.25">
      <c r="C519" s="65" t="s">
        <v>176</v>
      </c>
      <c r="D519" s="65">
        <v>1</v>
      </c>
      <c r="E519" s="66" t="s">
        <v>235</v>
      </c>
    </row>
    <row r="520" spans="3:5" x14ac:dyDescent="0.25">
      <c r="C520" s="84"/>
      <c r="D520" s="84"/>
      <c r="E520" s="98"/>
    </row>
    <row r="521" spans="3:5" x14ac:dyDescent="0.25">
      <c r="C521" s="84"/>
      <c r="D521" s="84"/>
      <c r="E521" s="98"/>
    </row>
    <row r="524" spans="3:5" x14ac:dyDescent="0.25">
      <c r="C524" s="61" t="s">
        <v>0</v>
      </c>
      <c r="D524" s="61" t="s">
        <v>1</v>
      </c>
      <c r="E524" s="61" t="s">
        <v>237</v>
      </c>
    </row>
    <row r="525" spans="3:5" x14ac:dyDescent="0.25">
      <c r="C525" s="62">
        <f>D525</f>
        <v>45834</v>
      </c>
      <c r="D525" s="63">
        <v>45834</v>
      </c>
      <c r="E525" s="64" t="str">
        <f>اساس!F27</f>
        <v xml:space="preserve">إجازة نهاية العام الدراسي </v>
      </c>
    </row>
    <row r="529" spans="3:5" x14ac:dyDescent="0.25">
      <c r="C529" s="61" t="s">
        <v>0</v>
      </c>
      <c r="D529" s="61" t="s">
        <v>1</v>
      </c>
      <c r="E529" s="61" t="s">
        <v>237</v>
      </c>
    </row>
    <row r="530" spans="3:5" x14ac:dyDescent="0.25">
      <c r="C530" s="62">
        <f>D530</f>
        <v>45881</v>
      </c>
      <c r="D530" s="63">
        <v>45881</v>
      </c>
      <c r="E530" s="65" t="str">
        <f>اساس!F28</f>
        <v>عودة المشرفين والهيئتين التعليمية والإدارية بالمدارس</v>
      </c>
    </row>
    <row r="531" spans="3:5" x14ac:dyDescent="0.25">
      <c r="C531" s="62">
        <f t="shared" ref="C531" si="19">D531</f>
        <v>45886</v>
      </c>
      <c r="D531" s="63">
        <v>45886</v>
      </c>
      <c r="E531" s="65" t="str">
        <f>اساس!F29</f>
        <v>عودة المعلمين والمعلمات الممارسين للتدريس</v>
      </c>
    </row>
    <row r="534" spans="3:5" x14ac:dyDescent="0.25">
      <c r="C534" s="61" t="s">
        <v>0</v>
      </c>
      <c r="D534" s="61" t="s">
        <v>1</v>
      </c>
      <c r="E534" s="61" t="s">
        <v>237</v>
      </c>
    </row>
    <row r="535" spans="3:5" x14ac:dyDescent="0.25">
      <c r="C535" s="62">
        <f>D535</f>
        <v>45893</v>
      </c>
      <c r="D535" s="63">
        <v>45893</v>
      </c>
      <c r="E535" s="65" t="str">
        <f>اساس!F30</f>
        <v>بداية الدراسة للعام الدراسي 1447</v>
      </c>
    </row>
  </sheetData>
  <sheetProtection algorithmName="SHA-512" hashValue="ZEh59vvgadRFh8TE/ww4i1QBX1V2n9erfetr+TEteHpVFO45Z4/nOfBXh75zSBS7LJ/IesiIZ4pvVZcsOGnRKQ==" saltValue="BLEy5y1UMk04+kwpxNu0VA==" spinCount="100000" sheet="1" objects="1" scenarios="1"/>
  <mergeCells count="23">
    <mergeCell ref="C256:E256"/>
    <mergeCell ref="C428:E428"/>
    <mergeCell ref="C267:E267"/>
    <mergeCell ref="C309:E309"/>
    <mergeCell ref="C353:E353"/>
    <mergeCell ref="C395:E395"/>
    <mergeCell ref="C223:E223"/>
    <mergeCell ref="C85:E85"/>
    <mergeCell ref="C170:E170"/>
    <mergeCell ref="C127:E127"/>
    <mergeCell ref="C212:E212"/>
    <mergeCell ref="C10:E10"/>
    <mergeCell ref="C52:E52"/>
    <mergeCell ref="C94:E94"/>
    <mergeCell ref="C137:E137"/>
    <mergeCell ref="C180:E180"/>
    <mergeCell ref="C471:E471"/>
    <mergeCell ref="C514:E514"/>
    <mergeCell ref="C482:E482"/>
    <mergeCell ref="C300:E300"/>
    <mergeCell ref="C341:E341"/>
    <mergeCell ref="C385:E385"/>
    <mergeCell ref="C439:E439"/>
  </mergeCells>
  <pageMargins left="0.7" right="0.7" top="0.75" bottom="0.75" header="0.3" footer="0.3"/>
  <pageSetup paperSize="9" scale="98" orientation="portrait" r:id="rId1"/>
  <rowBreaks count="3" manualBreakCount="3">
    <brk id="92" min="1" max="5" man="1"/>
    <brk id="135" min="1" max="5" man="1"/>
    <brk id="307" min="1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09"/>
  <sheetViews>
    <sheetView rightToLeft="1" view="pageBreakPreview" zoomScaleNormal="100" zoomScaleSheetLayoutView="100" workbookViewId="0"/>
  </sheetViews>
  <sheetFormatPr defaultRowHeight="14.25" x14ac:dyDescent="0.2"/>
  <cols>
    <col min="1" max="1" width="0.875" style="1695" customWidth="1"/>
    <col min="2" max="2" width="4.5" style="1695" customWidth="1"/>
    <col min="3" max="3" width="13.875" style="122" customWidth="1"/>
    <col min="4" max="4" width="16.625" style="122" customWidth="1"/>
    <col min="5" max="5" width="4.25" style="122" hidden="1" customWidth="1"/>
    <col min="6" max="6" width="12.75" style="122" hidden="1" customWidth="1"/>
    <col min="7" max="7" width="10.875" style="122" customWidth="1"/>
    <col min="8" max="8" width="24.125" style="122" customWidth="1"/>
    <col min="9" max="9" width="21.375" style="122" customWidth="1"/>
    <col min="10" max="10" width="8.375" style="122" customWidth="1"/>
    <col min="11" max="12" width="8.125" style="122" customWidth="1"/>
    <col min="13" max="13" width="1" style="122" customWidth="1"/>
    <col min="14" max="17" width="8.125" style="122" hidden="1" customWidth="1"/>
    <col min="18" max="22" width="8.125" style="122" customWidth="1"/>
    <col min="23" max="16384" width="9" style="122"/>
  </cols>
  <sheetData>
    <row r="2" spans="3:16" hidden="1" x14ac:dyDescent="0.2"/>
    <row r="3" spans="3:16" hidden="1" x14ac:dyDescent="0.2"/>
    <row r="4" spans="3:16" hidden="1" x14ac:dyDescent="0.2"/>
    <row r="5" spans="3:16" ht="6" hidden="1" customHeight="1" x14ac:dyDescent="0.2"/>
    <row r="6" spans="3:16" hidden="1" x14ac:dyDescent="0.2"/>
    <row r="7" spans="3:16" hidden="1" x14ac:dyDescent="0.2"/>
    <row r="8" spans="3:16" hidden="1" x14ac:dyDescent="0.2"/>
    <row r="9" spans="3:16" hidden="1" x14ac:dyDescent="0.2">
      <c r="O9" s="1778"/>
    </row>
    <row r="10" spans="3:16" hidden="1" x14ac:dyDescent="0.2">
      <c r="O10" s="1778"/>
      <c r="P10" s="1779"/>
    </row>
    <row r="11" spans="3:16" ht="15" thickBot="1" x14ac:dyDescent="0.25">
      <c r="O11" s="1778"/>
    </row>
    <row r="12" spans="3:16" ht="15" customHeight="1" x14ac:dyDescent="0.2">
      <c r="C12" s="1780"/>
      <c r="D12" s="1781"/>
      <c r="E12" s="1781"/>
      <c r="F12" s="1781"/>
      <c r="G12" s="1781"/>
      <c r="H12" s="1787">
        <f ca="1">TODAY()</f>
        <v>45504</v>
      </c>
      <c r="I12" s="1788"/>
      <c r="J12" s="1777" t="s">
        <v>838</v>
      </c>
      <c r="K12" s="1776" t="s">
        <v>837</v>
      </c>
      <c r="L12" s="1791"/>
    </row>
    <row r="13" spans="3:16" ht="39.75" customHeight="1" thickBot="1" x14ac:dyDescent="0.25">
      <c r="C13" s="1782"/>
      <c r="D13" s="1783"/>
      <c r="E13" s="1783"/>
      <c r="F13" s="1783"/>
      <c r="G13" s="1783"/>
      <c r="H13" s="1789"/>
      <c r="I13" s="1790"/>
      <c r="J13" s="1775"/>
      <c r="K13" s="1774"/>
      <c r="L13" s="1792"/>
    </row>
    <row r="14" spans="3:16" ht="24" thickBot="1" x14ac:dyDescent="0.4">
      <c r="C14" s="1773" t="s">
        <v>756</v>
      </c>
      <c r="D14" s="1772"/>
      <c r="E14" s="1772"/>
      <c r="F14" s="1771"/>
      <c r="G14" s="1770" t="s">
        <v>836</v>
      </c>
      <c r="H14" s="1770"/>
      <c r="I14" s="1769" t="s">
        <v>835</v>
      </c>
      <c r="J14" s="1768"/>
      <c r="K14" s="1767"/>
      <c r="L14" s="1766" t="s">
        <v>789</v>
      </c>
    </row>
    <row r="15" spans="3:16" ht="15.75" hidden="1" thickBot="1" x14ac:dyDescent="0.3">
      <c r="C15" s="1765" t="s">
        <v>255</v>
      </c>
      <c r="D15" s="1764"/>
      <c r="E15" s="1764"/>
      <c r="F15" s="1763"/>
      <c r="G15" s="1762">
        <v>45193</v>
      </c>
      <c r="H15" s="1761">
        <f>G15</f>
        <v>45193</v>
      </c>
      <c r="I15" s="1760">
        <v>45194</v>
      </c>
      <c r="J15" s="1759"/>
      <c r="K15" s="1759"/>
      <c r="L15" s="1758">
        <f>G15-C$12</f>
        <v>45193</v>
      </c>
    </row>
    <row r="16" spans="3:16" ht="15.75" hidden="1" thickBot="1" x14ac:dyDescent="0.3">
      <c r="C16" s="1757" t="s">
        <v>8</v>
      </c>
      <c r="D16" s="1756"/>
      <c r="E16" s="1756"/>
      <c r="F16" s="1755"/>
      <c r="G16" s="44">
        <v>45232</v>
      </c>
      <c r="H16" s="45">
        <f>G16</f>
        <v>45232</v>
      </c>
      <c r="I16" s="1708">
        <v>45235</v>
      </c>
      <c r="J16" s="1754"/>
      <c r="K16" s="1754"/>
      <c r="L16" s="1753">
        <f>G16-C$12</f>
        <v>45232</v>
      </c>
    </row>
    <row r="17" spans="2:14" ht="15.75" hidden="1" thickBot="1" x14ac:dyDescent="0.3">
      <c r="C17" s="1757" t="s">
        <v>834</v>
      </c>
      <c r="D17" s="1756"/>
      <c r="E17" s="1756"/>
      <c r="F17" s="1755"/>
      <c r="G17" s="44">
        <v>45246</v>
      </c>
      <c r="H17" s="45">
        <f>G17</f>
        <v>45246</v>
      </c>
      <c r="I17" s="1708">
        <v>45256</v>
      </c>
      <c r="J17" s="1754"/>
      <c r="K17" s="1754"/>
      <c r="L17" s="1753">
        <f>G17-C$12</f>
        <v>45246</v>
      </c>
    </row>
    <row r="18" spans="2:14" ht="15.75" hidden="1" thickBot="1" x14ac:dyDescent="0.3">
      <c r="C18" s="1752" t="s">
        <v>8</v>
      </c>
      <c r="D18" s="1751"/>
      <c r="E18" s="1751"/>
      <c r="F18" s="1750"/>
      <c r="G18" s="1749">
        <v>45277</v>
      </c>
      <c r="H18" s="1748">
        <f>G18</f>
        <v>45277</v>
      </c>
      <c r="I18" s="1747">
        <v>45278</v>
      </c>
      <c r="J18" s="1746"/>
      <c r="K18" s="1746"/>
      <c r="L18" s="1706">
        <f>G18-C$12</f>
        <v>45277</v>
      </c>
    </row>
    <row r="19" spans="2:14" ht="15.75" hidden="1" thickBot="1" x14ac:dyDescent="0.3">
      <c r="C19" s="1745" t="s">
        <v>833</v>
      </c>
      <c r="D19" s="1744"/>
      <c r="E19" s="1744"/>
      <c r="F19" s="1743"/>
      <c r="G19" s="1742">
        <v>45295</v>
      </c>
      <c r="H19" s="1741">
        <f>G19</f>
        <v>45295</v>
      </c>
      <c r="I19" s="1740">
        <v>45305</v>
      </c>
      <c r="J19" s="1739"/>
      <c r="K19" s="1739"/>
      <c r="L19" s="463">
        <f>G19-C$12</f>
        <v>45295</v>
      </c>
    </row>
    <row r="20" spans="2:14" ht="15.75" thickBot="1" x14ac:dyDescent="0.3">
      <c r="B20" s="1717" t="s">
        <v>832</v>
      </c>
      <c r="C20" s="1738" t="str">
        <f>[2]اساسي!E573</f>
        <v xml:space="preserve"> إجازة اليوم الوطني</v>
      </c>
      <c r="D20" s="1737"/>
      <c r="E20" s="1737"/>
      <c r="F20" s="1737"/>
      <c r="G20" s="1736">
        <f>[2]اساسي!D573</f>
        <v>45557</v>
      </c>
      <c r="H20" s="1735">
        <f>G20</f>
        <v>45557</v>
      </c>
      <c r="I20" s="1734">
        <f>H20+2</f>
        <v>45559</v>
      </c>
      <c r="J20" s="1733">
        <v>2</v>
      </c>
      <c r="K20" s="1732">
        <v>2</v>
      </c>
      <c r="L20" s="1731">
        <f ca="1">G20-H$12</f>
        <v>53</v>
      </c>
    </row>
    <row r="21" spans="2:14" ht="15.75" thickBot="1" x14ac:dyDescent="0.3">
      <c r="B21" s="1711"/>
      <c r="C21" s="1730" t="str">
        <f>[2]اساسي!E575</f>
        <v xml:space="preserve">إجازة نهاية أسبوع مطولة </v>
      </c>
      <c r="D21" s="1709"/>
      <c r="E21" s="1709"/>
      <c r="F21" s="1709"/>
      <c r="G21" s="44">
        <f>[2]اساسي!D575</f>
        <v>45582</v>
      </c>
      <c r="H21" s="45">
        <f>G21</f>
        <v>45582</v>
      </c>
      <c r="I21" s="1708">
        <f>H21+3</f>
        <v>45585</v>
      </c>
      <c r="J21" s="1707">
        <v>3</v>
      </c>
      <c r="K21" s="1707">
        <v>1</v>
      </c>
      <c r="L21" s="1731">
        <f t="shared" ref="L21:L32" ca="1" si="0">G21-H$12</f>
        <v>78</v>
      </c>
    </row>
    <row r="22" spans="2:14" ht="15.75" thickBot="1" x14ac:dyDescent="0.3">
      <c r="B22" s="1711"/>
      <c r="C22" s="1710" t="str">
        <f>[2]اساسي!E576</f>
        <v xml:space="preserve"> نهاية الفصل الأول</v>
      </c>
      <c r="D22" s="1709"/>
      <c r="E22" s="1709"/>
      <c r="F22" s="1709"/>
      <c r="G22" s="44">
        <f>[2]اساسي!D576</f>
        <v>45603</v>
      </c>
      <c r="H22" s="45">
        <f>G22</f>
        <v>45603</v>
      </c>
      <c r="I22" s="1708">
        <f>H22+10</f>
        <v>45613</v>
      </c>
      <c r="J22" s="1707">
        <v>9</v>
      </c>
      <c r="K22" s="1707">
        <v>5</v>
      </c>
      <c r="L22" s="1731">
        <f t="shared" ca="1" si="0"/>
        <v>99</v>
      </c>
    </row>
    <row r="23" spans="2:14" ht="15.75" thickBot="1" x14ac:dyDescent="0.3">
      <c r="B23" s="1705"/>
      <c r="C23" s="1704" t="str">
        <f>[2]اساسي!E577</f>
        <v>إجازة الخريف</v>
      </c>
      <c r="D23" s="1703"/>
      <c r="E23" s="1703"/>
      <c r="F23" s="1703"/>
      <c r="G23" s="29">
        <f>[2]اساسي!D577</f>
        <v>45604</v>
      </c>
      <c r="H23" s="1702">
        <f>G23</f>
        <v>45604</v>
      </c>
      <c r="I23" s="1701">
        <f>I22</f>
        <v>45613</v>
      </c>
      <c r="J23" s="1729" t="s">
        <v>831</v>
      </c>
      <c r="K23" s="1728"/>
      <c r="L23" s="1731">
        <f t="shared" ca="1" si="0"/>
        <v>100</v>
      </c>
    </row>
    <row r="24" spans="2:14" ht="15" customHeight="1" thickBot="1" x14ac:dyDescent="0.3">
      <c r="B24" s="1717" t="s">
        <v>830</v>
      </c>
      <c r="C24" s="1716" t="str">
        <f>[2]اساسي!E579</f>
        <v xml:space="preserve">إجازة نهاية أسبوع مطولة </v>
      </c>
      <c r="D24" s="1715"/>
      <c r="E24" s="1715"/>
      <c r="F24" s="1715"/>
      <c r="G24" s="25">
        <f>[2]اساسي!D579</f>
        <v>45637</v>
      </c>
      <c r="H24" s="1714">
        <f>G24</f>
        <v>45637</v>
      </c>
      <c r="I24" s="1713">
        <f>H24+4</f>
        <v>45641</v>
      </c>
      <c r="J24" s="1712">
        <v>4</v>
      </c>
      <c r="K24" s="1712">
        <v>2</v>
      </c>
      <c r="L24" s="1731">
        <f t="shared" ca="1" si="0"/>
        <v>133</v>
      </c>
    </row>
    <row r="25" spans="2:14" ht="15.75" thickBot="1" x14ac:dyDescent="0.3">
      <c r="B25" s="1711"/>
      <c r="C25" s="1710" t="str">
        <f>[2]اساسي!E581</f>
        <v xml:space="preserve">إجازة منتصف العام الدراسي </v>
      </c>
      <c r="D25" s="1709"/>
      <c r="E25" s="1709"/>
      <c r="F25" s="1709"/>
      <c r="G25" s="44">
        <f>[2]اساسي!D581</f>
        <v>45660</v>
      </c>
      <c r="H25" s="45">
        <f>G25</f>
        <v>45660</v>
      </c>
      <c r="I25" s="1708">
        <f>H25+9</f>
        <v>45669</v>
      </c>
      <c r="J25" s="1707">
        <v>10</v>
      </c>
      <c r="K25" s="1707">
        <v>6</v>
      </c>
      <c r="L25" s="1731">
        <f t="shared" ca="1" si="0"/>
        <v>156</v>
      </c>
    </row>
    <row r="26" spans="2:14" ht="15.75" thickBot="1" x14ac:dyDescent="0.3">
      <c r="B26" s="1711"/>
      <c r="C26" s="1710" t="str">
        <f>[2]اساسي!E583</f>
        <v>نهاية الفصل الدراسي الثاني</v>
      </c>
      <c r="D26" s="1709"/>
      <c r="E26" s="1709"/>
      <c r="F26" s="1709"/>
      <c r="G26" s="44">
        <f>[2]اساسي!D583</f>
        <v>45708</v>
      </c>
      <c r="H26" s="45">
        <f>G26</f>
        <v>45708</v>
      </c>
      <c r="I26" s="1708">
        <f>H26+10</f>
        <v>45718</v>
      </c>
      <c r="J26" s="1707">
        <v>11</v>
      </c>
      <c r="K26" s="1707">
        <v>7</v>
      </c>
      <c r="L26" s="1731">
        <f t="shared" ca="1" si="0"/>
        <v>204</v>
      </c>
    </row>
    <row r="27" spans="2:14" ht="15.75" thickBot="1" x14ac:dyDescent="0.3">
      <c r="B27" s="1711"/>
      <c r="C27" s="1727" t="str">
        <f>[2]اساسي!E584</f>
        <v xml:space="preserve">إجازة يوم التأسيس </v>
      </c>
      <c r="D27" s="1726"/>
      <c r="E27" s="1726"/>
      <c r="F27" s="1726"/>
      <c r="G27" s="1725">
        <f>[2]اساسي!D584</f>
        <v>45711</v>
      </c>
      <c r="H27" s="1724">
        <f>G27</f>
        <v>45711</v>
      </c>
      <c r="I27" s="1723">
        <f>H27</f>
        <v>45711</v>
      </c>
      <c r="J27" s="1722" t="s">
        <v>829</v>
      </c>
      <c r="K27" s="1721"/>
      <c r="L27" s="1731">
        <f t="shared" ca="1" si="0"/>
        <v>207</v>
      </c>
    </row>
    <row r="28" spans="2:14" ht="15.75" thickBot="1" x14ac:dyDescent="0.3">
      <c r="B28" s="1705"/>
      <c r="C28" s="1704" t="str">
        <f>[2]اساسي!E585</f>
        <v xml:space="preserve">إجازة الشتاء </v>
      </c>
      <c r="D28" s="1703"/>
      <c r="E28" s="1703"/>
      <c r="F28" s="1703"/>
      <c r="G28" s="29">
        <f>[2]اساسي!D585</f>
        <v>45712</v>
      </c>
      <c r="H28" s="1702">
        <f>G28</f>
        <v>45712</v>
      </c>
      <c r="I28" s="1701">
        <f>H28+3</f>
        <v>45715</v>
      </c>
      <c r="J28" s="1720"/>
      <c r="K28" s="1719"/>
      <c r="L28" s="1731">
        <f t="shared" ca="1" si="0"/>
        <v>208</v>
      </c>
      <c r="N28" s="1718"/>
    </row>
    <row r="29" spans="2:14" ht="15" customHeight="1" thickBot="1" x14ac:dyDescent="0.3">
      <c r="B29" s="1717" t="s">
        <v>828</v>
      </c>
      <c r="C29" s="1716" t="str">
        <f>[2]اساسي!E587</f>
        <v>بدايــــة إجــــــــازة عيــــد الفطــــر</v>
      </c>
      <c r="D29" s="1715"/>
      <c r="E29" s="1715"/>
      <c r="F29" s="1715"/>
      <c r="G29" s="25">
        <f>[2]اساسي!D587</f>
        <v>45736</v>
      </c>
      <c r="H29" s="1714">
        <f>G29</f>
        <v>45736</v>
      </c>
      <c r="I29" s="1713">
        <f>H29+17</f>
        <v>45753</v>
      </c>
      <c r="J29" s="1712">
        <v>17</v>
      </c>
      <c r="K29" s="1712">
        <v>11</v>
      </c>
      <c r="L29" s="1731">
        <f t="shared" ca="1" si="0"/>
        <v>232</v>
      </c>
    </row>
    <row r="30" spans="2:14" ht="15.75" thickBot="1" x14ac:dyDescent="0.3">
      <c r="B30" s="1711"/>
      <c r="C30" s="1710" t="str">
        <f>[2]اساسي!E589</f>
        <v xml:space="preserve">إجازة نهاية أسبوع مطولة </v>
      </c>
      <c r="D30" s="1709"/>
      <c r="E30" s="1709"/>
      <c r="F30" s="1709"/>
      <c r="G30" s="44">
        <f>[2]اساسي!D589</f>
        <v>45781</v>
      </c>
      <c r="H30" s="45">
        <f>G30</f>
        <v>45781</v>
      </c>
      <c r="I30" s="1708">
        <f>H30+2</f>
        <v>45783</v>
      </c>
      <c r="J30" s="1707">
        <v>2</v>
      </c>
      <c r="K30" s="1707">
        <v>2</v>
      </c>
      <c r="L30" s="1731">
        <f t="shared" ca="1" si="0"/>
        <v>277</v>
      </c>
    </row>
    <row r="31" spans="2:14" ht="15.75" thickBot="1" x14ac:dyDescent="0.3">
      <c r="B31" s="1711"/>
      <c r="C31" s="1710" t="str">
        <f>[2]اساسي!E591</f>
        <v xml:space="preserve">إجازة عيد الأضحى </v>
      </c>
      <c r="D31" s="1709"/>
      <c r="E31" s="1709"/>
      <c r="F31" s="1709"/>
      <c r="G31" s="44">
        <f>[2]اساسي!D591</f>
        <v>45807</v>
      </c>
      <c r="H31" s="45">
        <f>G31</f>
        <v>45807</v>
      </c>
      <c r="I31" s="1708">
        <f>H31+16</f>
        <v>45823</v>
      </c>
      <c r="J31" s="1707">
        <v>16</v>
      </c>
      <c r="K31" s="1707">
        <v>10</v>
      </c>
      <c r="L31" s="1731">
        <f t="shared" ca="1" si="0"/>
        <v>303</v>
      </c>
    </row>
    <row r="32" spans="2:14" ht="15.75" thickBot="1" x14ac:dyDescent="0.3">
      <c r="B32" s="1705"/>
      <c r="C32" s="1704" t="str">
        <f>[2]اساسي!E593</f>
        <v xml:space="preserve">إجازة نهاية العام الدراسي </v>
      </c>
      <c r="D32" s="1703"/>
      <c r="E32" s="1703"/>
      <c r="F32" s="1703"/>
      <c r="G32" s="29">
        <f>[2]اساسي!D593</f>
        <v>45834</v>
      </c>
      <c r="H32" s="1702">
        <f>G32</f>
        <v>45834</v>
      </c>
      <c r="I32" s="1701">
        <f>H32+59</f>
        <v>45893</v>
      </c>
      <c r="J32" s="1700">
        <v>59</v>
      </c>
      <c r="K32" s="1700">
        <v>40</v>
      </c>
      <c r="L32" s="1731">
        <f t="shared" ca="1" si="0"/>
        <v>330</v>
      </c>
    </row>
    <row r="33" spans="2:16" ht="33.75" customHeight="1" thickBot="1" x14ac:dyDescent="0.45">
      <c r="B33" s="1784" t="s">
        <v>827</v>
      </c>
      <c r="C33" s="1785"/>
      <c r="D33" s="1785"/>
      <c r="E33" s="1785"/>
      <c r="F33" s="1785"/>
      <c r="G33" s="1785"/>
      <c r="H33" s="1785"/>
      <c r="I33" s="1786"/>
      <c r="J33" s="1699">
        <f>J54</f>
        <v>133</v>
      </c>
      <c r="K33" s="1699">
        <f>K54</f>
        <v>86</v>
      </c>
      <c r="L33" s="1698"/>
    </row>
    <row r="35" spans="2:16" x14ac:dyDescent="0.2">
      <c r="O35" s="122" t="s">
        <v>826</v>
      </c>
      <c r="P35" s="122" t="s">
        <v>825</v>
      </c>
    </row>
    <row r="37" spans="2:16" x14ac:dyDescent="0.2">
      <c r="O37" s="122">
        <f>COUNT(O39:O97)</f>
        <v>59</v>
      </c>
      <c r="P37" s="122">
        <f>COUNT(P39:P97)-18</f>
        <v>40</v>
      </c>
    </row>
    <row r="39" spans="2:16" x14ac:dyDescent="0.2">
      <c r="N39" s="122" t="s">
        <v>248</v>
      </c>
      <c r="O39" s="122">
        <v>1</v>
      </c>
    </row>
    <row r="40" spans="2:16" x14ac:dyDescent="0.2">
      <c r="M40" s="122">
        <v>1</v>
      </c>
      <c r="N40" s="1696" t="s">
        <v>305</v>
      </c>
      <c r="O40" s="122">
        <v>2</v>
      </c>
      <c r="P40" s="122">
        <f>O40</f>
        <v>2</v>
      </c>
    </row>
    <row r="41" spans="2:16" hidden="1" x14ac:dyDescent="0.2">
      <c r="J41" s="122">
        <f>J20</f>
        <v>2</v>
      </c>
      <c r="K41" s="1697">
        <f>K20</f>
        <v>2</v>
      </c>
      <c r="M41" s="122">
        <v>2</v>
      </c>
      <c r="N41" s="1696" t="s">
        <v>306</v>
      </c>
      <c r="O41" s="122">
        <v>3</v>
      </c>
      <c r="P41" s="122">
        <f>O41</f>
        <v>3</v>
      </c>
    </row>
    <row r="42" spans="2:16" hidden="1" x14ac:dyDescent="0.2">
      <c r="J42" s="122">
        <f>J21</f>
        <v>3</v>
      </c>
      <c r="K42" s="1697">
        <f>K21</f>
        <v>1</v>
      </c>
      <c r="N42" s="122" t="s">
        <v>244</v>
      </c>
      <c r="O42" s="122">
        <v>4</v>
      </c>
      <c r="P42" s="122">
        <f>O42</f>
        <v>4</v>
      </c>
    </row>
    <row r="43" spans="2:16" hidden="1" x14ac:dyDescent="0.2">
      <c r="J43" s="122">
        <f>J22</f>
        <v>9</v>
      </c>
      <c r="K43" s="1697">
        <f>K22</f>
        <v>5</v>
      </c>
      <c r="N43" s="122" t="s">
        <v>245</v>
      </c>
      <c r="O43" s="122">
        <v>5</v>
      </c>
      <c r="P43" s="122">
        <f>O43</f>
        <v>5</v>
      </c>
    </row>
    <row r="44" spans="2:16" hidden="1" x14ac:dyDescent="0.2">
      <c r="J44" s="122">
        <v>0</v>
      </c>
      <c r="K44" s="1697">
        <f>K23</f>
        <v>0</v>
      </c>
      <c r="N44" s="122" t="s">
        <v>246</v>
      </c>
      <c r="O44" s="122">
        <v>6</v>
      </c>
      <c r="P44" s="122">
        <f>O44</f>
        <v>6</v>
      </c>
    </row>
    <row r="45" spans="2:16" hidden="1" x14ac:dyDescent="0.2">
      <c r="J45" s="122">
        <f>J24</f>
        <v>4</v>
      </c>
      <c r="K45" s="1697">
        <f>K24</f>
        <v>2</v>
      </c>
      <c r="N45" s="122" t="s">
        <v>247</v>
      </c>
      <c r="O45" s="122">
        <v>7</v>
      </c>
      <c r="P45" s="122">
        <f>O45</f>
        <v>7</v>
      </c>
    </row>
    <row r="46" spans="2:16" hidden="1" x14ac:dyDescent="0.2">
      <c r="J46" s="122">
        <f>J25</f>
        <v>10</v>
      </c>
      <c r="K46" s="1697">
        <f>K25</f>
        <v>6</v>
      </c>
      <c r="N46" s="122" t="s">
        <v>248</v>
      </c>
      <c r="O46" s="122">
        <v>8</v>
      </c>
      <c r="P46" s="122">
        <f>O46</f>
        <v>8</v>
      </c>
    </row>
    <row r="47" spans="2:16" hidden="1" x14ac:dyDescent="0.2">
      <c r="J47" s="122">
        <f>J26</f>
        <v>11</v>
      </c>
      <c r="K47" s="1697">
        <f>K26</f>
        <v>7</v>
      </c>
      <c r="M47" s="122">
        <v>3</v>
      </c>
      <c r="N47" s="1696" t="s">
        <v>305</v>
      </c>
      <c r="O47" s="122">
        <v>9</v>
      </c>
      <c r="P47" s="122">
        <f>O47</f>
        <v>9</v>
      </c>
    </row>
    <row r="48" spans="2:16" hidden="1" x14ac:dyDescent="0.2">
      <c r="J48" s="122">
        <v>0</v>
      </c>
      <c r="K48" s="1697">
        <f>K27</f>
        <v>0</v>
      </c>
      <c r="M48" s="122">
        <v>4</v>
      </c>
      <c r="N48" s="1696" t="s">
        <v>306</v>
      </c>
      <c r="O48" s="122">
        <v>10</v>
      </c>
      <c r="P48" s="122">
        <f>O48</f>
        <v>10</v>
      </c>
    </row>
    <row r="49" spans="10:16" hidden="1" x14ac:dyDescent="0.2">
      <c r="J49" s="122">
        <f>J28</f>
        <v>0</v>
      </c>
      <c r="K49" s="1697">
        <f>K28</f>
        <v>0</v>
      </c>
      <c r="N49" s="122" t="s">
        <v>244</v>
      </c>
      <c r="O49" s="122">
        <v>11</v>
      </c>
      <c r="P49" s="122">
        <f>O49</f>
        <v>11</v>
      </c>
    </row>
    <row r="50" spans="10:16" hidden="1" x14ac:dyDescent="0.2">
      <c r="J50" s="122">
        <f>J29</f>
        <v>17</v>
      </c>
      <c r="K50" s="1697">
        <f>K29</f>
        <v>11</v>
      </c>
      <c r="N50" s="122" t="s">
        <v>245</v>
      </c>
      <c r="O50" s="122">
        <v>12</v>
      </c>
      <c r="P50" s="122">
        <f>O50</f>
        <v>12</v>
      </c>
    </row>
    <row r="51" spans="10:16" hidden="1" x14ac:dyDescent="0.2">
      <c r="J51" s="122">
        <f>J30</f>
        <v>2</v>
      </c>
      <c r="K51" s="1697">
        <f>K30</f>
        <v>2</v>
      </c>
      <c r="N51" s="122" t="s">
        <v>246</v>
      </c>
      <c r="O51" s="122">
        <v>13</v>
      </c>
      <c r="P51" s="122">
        <f>O51</f>
        <v>13</v>
      </c>
    </row>
    <row r="52" spans="10:16" hidden="1" x14ac:dyDescent="0.2">
      <c r="J52" s="122">
        <f>J31</f>
        <v>16</v>
      </c>
      <c r="K52" s="1697">
        <f>K31</f>
        <v>10</v>
      </c>
      <c r="N52" s="122" t="s">
        <v>247</v>
      </c>
      <c r="O52" s="122">
        <v>14</v>
      </c>
      <c r="P52" s="122">
        <f>O52</f>
        <v>14</v>
      </c>
    </row>
    <row r="53" spans="10:16" hidden="1" x14ac:dyDescent="0.2">
      <c r="J53" s="122">
        <f>J32</f>
        <v>59</v>
      </c>
      <c r="K53" s="1697">
        <f>K32</f>
        <v>40</v>
      </c>
      <c r="N53" s="122" t="s">
        <v>248</v>
      </c>
      <c r="O53" s="122">
        <v>15</v>
      </c>
      <c r="P53" s="122">
        <f>O53</f>
        <v>15</v>
      </c>
    </row>
    <row r="54" spans="10:16" hidden="1" x14ac:dyDescent="0.2">
      <c r="J54" s="122">
        <f>SUM(J41:J53)</f>
        <v>133</v>
      </c>
      <c r="K54" s="1697">
        <f>SUM(K41:K53)</f>
        <v>86</v>
      </c>
      <c r="M54" s="122">
        <v>5</v>
      </c>
      <c r="N54" s="1696" t="s">
        <v>305</v>
      </c>
      <c r="O54" s="122">
        <v>16</v>
      </c>
      <c r="P54" s="122">
        <f>O54</f>
        <v>16</v>
      </c>
    </row>
    <row r="55" spans="10:16" hidden="1" x14ac:dyDescent="0.2">
      <c r="M55" s="122">
        <v>6</v>
      </c>
      <c r="N55" s="1696" t="s">
        <v>306</v>
      </c>
      <c r="O55" s="122">
        <v>17</v>
      </c>
      <c r="P55" s="122">
        <f>O55</f>
        <v>17</v>
      </c>
    </row>
    <row r="56" spans="10:16" hidden="1" x14ac:dyDescent="0.2">
      <c r="N56" s="122" t="s">
        <v>244</v>
      </c>
      <c r="O56" s="122">
        <v>18</v>
      </c>
      <c r="P56" s="122">
        <f>O56</f>
        <v>18</v>
      </c>
    </row>
    <row r="57" spans="10:16" x14ac:dyDescent="0.2">
      <c r="N57" s="122" t="s">
        <v>245</v>
      </c>
      <c r="O57" s="122">
        <v>19</v>
      </c>
      <c r="P57" s="122">
        <f>O57</f>
        <v>19</v>
      </c>
    </row>
    <row r="58" spans="10:16" x14ac:dyDescent="0.2">
      <c r="N58" s="122" t="s">
        <v>246</v>
      </c>
      <c r="O58" s="122">
        <v>20</v>
      </c>
      <c r="P58" s="122">
        <f>O58</f>
        <v>20</v>
      </c>
    </row>
    <row r="59" spans="10:16" x14ac:dyDescent="0.2">
      <c r="N59" s="122" t="s">
        <v>247</v>
      </c>
      <c r="O59" s="122">
        <v>21</v>
      </c>
      <c r="P59" s="122">
        <f>O59</f>
        <v>21</v>
      </c>
    </row>
    <row r="60" spans="10:16" x14ac:dyDescent="0.2">
      <c r="N60" s="122" t="s">
        <v>248</v>
      </c>
      <c r="O60" s="122">
        <v>22</v>
      </c>
      <c r="P60" s="122">
        <f>O60</f>
        <v>22</v>
      </c>
    </row>
    <row r="61" spans="10:16" x14ac:dyDescent="0.2">
      <c r="M61" s="122">
        <v>7</v>
      </c>
      <c r="N61" s="1696" t="s">
        <v>305</v>
      </c>
      <c r="O61" s="122">
        <v>23</v>
      </c>
      <c r="P61" s="122">
        <f>O61</f>
        <v>23</v>
      </c>
    </row>
    <row r="62" spans="10:16" x14ac:dyDescent="0.2">
      <c r="M62" s="122">
        <v>8</v>
      </c>
      <c r="N62" s="1696" t="s">
        <v>306</v>
      </c>
      <c r="O62" s="122">
        <v>24</v>
      </c>
      <c r="P62" s="122">
        <f>O62</f>
        <v>24</v>
      </c>
    </row>
    <row r="63" spans="10:16" x14ac:dyDescent="0.2">
      <c r="N63" s="122" t="s">
        <v>244</v>
      </c>
      <c r="O63" s="122">
        <v>25</v>
      </c>
      <c r="P63" s="122">
        <f>O63</f>
        <v>25</v>
      </c>
    </row>
    <row r="64" spans="10:16" x14ac:dyDescent="0.2">
      <c r="N64" s="122" t="s">
        <v>245</v>
      </c>
      <c r="O64" s="122">
        <v>26</v>
      </c>
      <c r="P64" s="122">
        <f>O64</f>
        <v>26</v>
      </c>
    </row>
    <row r="65" spans="13:16" x14ac:dyDescent="0.2">
      <c r="N65" s="122" t="s">
        <v>246</v>
      </c>
      <c r="O65" s="122">
        <v>27</v>
      </c>
      <c r="P65" s="122">
        <f>O65</f>
        <v>27</v>
      </c>
    </row>
    <row r="66" spans="13:16" x14ac:dyDescent="0.2">
      <c r="N66" s="122" t="s">
        <v>247</v>
      </c>
      <c r="O66" s="122">
        <v>28</v>
      </c>
      <c r="P66" s="122">
        <f>O66</f>
        <v>28</v>
      </c>
    </row>
    <row r="67" spans="13:16" x14ac:dyDescent="0.2">
      <c r="N67" s="122" t="s">
        <v>248</v>
      </c>
      <c r="O67" s="122">
        <v>29</v>
      </c>
      <c r="P67" s="122">
        <f>O67</f>
        <v>29</v>
      </c>
    </row>
    <row r="68" spans="13:16" x14ac:dyDescent="0.2">
      <c r="M68" s="122">
        <v>9</v>
      </c>
      <c r="N68" s="1696" t="s">
        <v>305</v>
      </c>
      <c r="O68" s="122">
        <v>30</v>
      </c>
      <c r="P68" s="122">
        <f>O68</f>
        <v>30</v>
      </c>
    </row>
    <row r="69" spans="13:16" x14ac:dyDescent="0.2">
      <c r="M69" s="122">
        <v>10</v>
      </c>
      <c r="N69" s="1696" t="s">
        <v>306</v>
      </c>
      <c r="O69" s="122">
        <v>1</v>
      </c>
      <c r="P69" s="122">
        <f>O69</f>
        <v>1</v>
      </c>
    </row>
    <row r="70" spans="13:16" x14ac:dyDescent="0.2">
      <c r="N70" s="122" t="s">
        <v>244</v>
      </c>
      <c r="O70" s="122">
        <v>2</v>
      </c>
      <c r="P70" s="122">
        <f>O70</f>
        <v>2</v>
      </c>
    </row>
    <row r="71" spans="13:16" x14ac:dyDescent="0.2">
      <c r="N71" s="122" t="s">
        <v>245</v>
      </c>
      <c r="O71" s="122">
        <v>3</v>
      </c>
      <c r="P71" s="122">
        <f>O71</f>
        <v>3</v>
      </c>
    </row>
    <row r="72" spans="13:16" x14ac:dyDescent="0.2">
      <c r="N72" s="122" t="s">
        <v>246</v>
      </c>
      <c r="O72" s="122">
        <v>4</v>
      </c>
      <c r="P72" s="122">
        <f>O72</f>
        <v>4</v>
      </c>
    </row>
    <row r="73" spans="13:16" x14ac:dyDescent="0.2">
      <c r="N73" s="122" t="s">
        <v>247</v>
      </c>
      <c r="O73" s="122">
        <v>5</v>
      </c>
      <c r="P73" s="122">
        <f>O73</f>
        <v>5</v>
      </c>
    </row>
    <row r="74" spans="13:16" x14ac:dyDescent="0.2">
      <c r="N74" s="122" t="s">
        <v>248</v>
      </c>
      <c r="O74" s="122">
        <v>6</v>
      </c>
      <c r="P74" s="122">
        <f>O74</f>
        <v>6</v>
      </c>
    </row>
    <row r="75" spans="13:16" x14ac:dyDescent="0.2">
      <c r="M75" s="122">
        <v>11</v>
      </c>
      <c r="N75" s="1696" t="s">
        <v>305</v>
      </c>
      <c r="O75" s="122">
        <v>7</v>
      </c>
      <c r="P75" s="122">
        <f>O75</f>
        <v>7</v>
      </c>
    </row>
    <row r="76" spans="13:16" x14ac:dyDescent="0.2">
      <c r="M76" s="122">
        <v>12</v>
      </c>
      <c r="N76" s="1696" t="s">
        <v>306</v>
      </c>
      <c r="O76" s="122">
        <v>8</v>
      </c>
      <c r="P76" s="122">
        <f>O76</f>
        <v>8</v>
      </c>
    </row>
    <row r="77" spans="13:16" x14ac:dyDescent="0.2">
      <c r="N77" s="122" t="s">
        <v>244</v>
      </c>
      <c r="O77" s="122">
        <v>9</v>
      </c>
      <c r="P77" s="122">
        <f>O77</f>
        <v>9</v>
      </c>
    </row>
    <row r="78" spans="13:16" x14ac:dyDescent="0.2">
      <c r="N78" s="122" t="s">
        <v>245</v>
      </c>
      <c r="O78" s="122">
        <v>10</v>
      </c>
      <c r="P78" s="122">
        <f>O78</f>
        <v>10</v>
      </c>
    </row>
    <row r="79" spans="13:16" x14ac:dyDescent="0.2">
      <c r="N79" s="122" t="s">
        <v>246</v>
      </c>
      <c r="O79" s="122">
        <v>11</v>
      </c>
      <c r="P79" s="122">
        <f>O79</f>
        <v>11</v>
      </c>
    </row>
    <row r="80" spans="13:16" x14ac:dyDescent="0.2">
      <c r="N80" s="122" t="s">
        <v>247</v>
      </c>
      <c r="O80" s="122">
        <v>12</v>
      </c>
      <c r="P80" s="122">
        <f>O80</f>
        <v>12</v>
      </c>
    </row>
    <row r="81" spans="13:16" x14ac:dyDescent="0.2">
      <c r="N81" s="122" t="s">
        <v>248</v>
      </c>
      <c r="O81" s="122">
        <v>13</v>
      </c>
      <c r="P81" s="122">
        <f>O81</f>
        <v>13</v>
      </c>
    </row>
    <row r="82" spans="13:16" x14ac:dyDescent="0.2">
      <c r="M82" s="122">
        <v>13</v>
      </c>
      <c r="N82" s="1696" t="s">
        <v>305</v>
      </c>
      <c r="O82" s="122">
        <v>14</v>
      </c>
      <c r="P82" s="122">
        <f>O82</f>
        <v>14</v>
      </c>
    </row>
    <row r="83" spans="13:16" x14ac:dyDescent="0.2">
      <c r="M83" s="122">
        <v>14</v>
      </c>
      <c r="N83" s="1696" t="s">
        <v>306</v>
      </c>
      <c r="O83" s="122">
        <v>15</v>
      </c>
      <c r="P83" s="122">
        <f>O83</f>
        <v>15</v>
      </c>
    </row>
    <row r="84" spans="13:16" x14ac:dyDescent="0.2">
      <c r="N84" s="122" t="s">
        <v>244</v>
      </c>
      <c r="O84" s="122">
        <v>16</v>
      </c>
      <c r="P84" s="122">
        <f>O84</f>
        <v>16</v>
      </c>
    </row>
    <row r="85" spans="13:16" x14ac:dyDescent="0.2">
      <c r="N85" s="122" t="s">
        <v>245</v>
      </c>
      <c r="O85" s="122">
        <v>17</v>
      </c>
      <c r="P85" s="122">
        <f>O85</f>
        <v>17</v>
      </c>
    </row>
    <row r="86" spans="13:16" x14ac:dyDescent="0.2">
      <c r="N86" s="122" t="s">
        <v>246</v>
      </c>
      <c r="O86" s="122">
        <v>18</v>
      </c>
      <c r="P86" s="122">
        <f>O86</f>
        <v>18</v>
      </c>
    </row>
    <row r="87" spans="13:16" x14ac:dyDescent="0.2">
      <c r="N87" s="122" t="s">
        <v>247</v>
      </c>
      <c r="O87" s="122">
        <v>19</v>
      </c>
      <c r="P87" s="122">
        <f>O87</f>
        <v>19</v>
      </c>
    </row>
    <row r="88" spans="13:16" x14ac:dyDescent="0.2">
      <c r="N88" s="122" t="s">
        <v>248</v>
      </c>
      <c r="O88" s="122">
        <v>20</v>
      </c>
      <c r="P88" s="122">
        <f>O88</f>
        <v>20</v>
      </c>
    </row>
    <row r="89" spans="13:16" x14ac:dyDescent="0.2">
      <c r="M89" s="122">
        <v>15</v>
      </c>
      <c r="N89" s="1696" t="s">
        <v>305</v>
      </c>
      <c r="O89" s="122">
        <v>21</v>
      </c>
      <c r="P89" s="122">
        <f>O89</f>
        <v>21</v>
      </c>
    </row>
    <row r="90" spans="13:16" x14ac:dyDescent="0.2">
      <c r="M90" s="122">
        <v>16</v>
      </c>
      <c r="N90" s="1696" t="s">
        <v>306</v>
      </c>
      <c r="O90" s="122">
        <v>22</v>
      </c>
      <c r="P90" s="122">
        <f>O90</f>
        <v>22</v>
      </c>
    </row>
    <row r="91" spans="13:16" x14ac:dyDescent="0.2">
      <c r="N91" s="122" t="s">
        <v>244</v>
      </c>
      <c r="O91" s="122">
        <v>23</v>
      </c>
      <c r="P91" s="122">
        <f>O91</f>
        <v>23</v>
      </c>
    </row>
    <row r="92" spans="13:16" x14ac:dyDescent="0.2">
      <c r="N92" s="122" t="s">
        <v>245</v>
      </c>
      <c r="O92" s="122">
        <v>24</v>
      </c>
      <c r="P92" s="122">
        <f>O92</f>
        <v>24</v>
      </c>
    </row>
    <row r="93" spans="13:16" x14ac:dyDescent="0.2">
      <c r="N93" s="122" t="s">
        <v>246</v>
      </c>
      <c r="O93" s="122">
        <v>25</v>
      </c>
      <c r="P93" s="122">
        <f>O93</f>
        <v>25</v>
      </c>
    </row>
    <row r="94" spans="13:16" x14ac:dyDescent="0.2">
      <c r="N94" s="122" t="s">
        <v>247</v>
      </c>
      <c r="O94" s="122">
        <v>26</v>
      </c>
      <c r="P94" s="122">
        <f>O94</f>
        <v>26</v>
      </c>
    </row>
    <row r="95" spans="13:16" x14ac:dyDescent="0.2">
      <c r="N95" s="122" t="s">
        <v>248</v>
      </c>
      <c r="O95" s="122">
        <v>27</v>
      </c>
      <c r="P95" s="122">
        <f>O95</f>
        <v>27</v>
      </c>
    </row>
    <row r="96" spans="13:16" x14ac:dyDescent="0.2">
      <c r="M96" s="122">
        <v>17</v>
      </c>
      <c r="N96" s="1696" t="s">
        <v>305</v>
      </c>
      <c r="O96" s="122">
        <v>28</v>
      </c>
      <c r="P96" s="122">
        <f>O96</f>
        <v>28</v>
      </c>
    </row>
    <row r="97" spans="13:16" x14ac:dyDescent="0.2">
      <c r="M97" s="122">
        <v>18</v>
      </c>
      <c r="N97" s="1696" t="s">
        <v>306</v>
      </c>
      <c r="O97" s="122">
        <v>29</v>
      </c>
      <c r="P97" s="122">
        <f>O97</f>
        <v>29</v>
      </c>
    </row>
    <row r="98" spans="13:16" x14ac:dyDescent="0.2">
      <c r="N98" s="122" t="s">
        <v>244</v>
      </c>
    </row>
    <row r="99" spans="13:16" x14ac:dyDescent="0.2">
      <c r="N99" s="122" t="s">
        <v>245</v>
      </c>
    </row>
    <row r="100" spans="13:16" x14ac:dyDescent="0.2">
      <c r="N100" s="122" t="s">
        <v>246</v>
      </c>
    </row>
    <row r="101" spans="13:16" x14ac:dyDescent="0.2">
      <c r="N101" s="122" t="s">
        <v>247</v>
      </c>
    </row>
    <row r="102" spans="13:16" x14ac:dyDescent="0.2">
      <c r="N102" s="122" t="s">
        <v>248</v>
      </c>
    </row>
    <row r="103" spans="13:16" x14ac:dyDescent="0.2">
      <c r="M103" s="122">
        <v>19</v>
      </c>
      <c r="N103" s="1696" t="s">
        <v>305</v>
      </c>
    </row>
    <row r="104" spans="13:16" x14ac:dyDescent="0.2">
      <c r="M104" s="122">
        <v>20</v>
      </c>
      <c r="N104" s="1696" t="s">
        <v>306</v>
      </c>
    </row>
    <row r="105" spans="13:16" x14ac:dyDescent="0.2">
      <c r="N105" s="122" t="s">
        <v>244</v>
      </c>
    </row>
    <row r="106" spans="13:16" x14ac:dyDescent="0.2">
      <c r="N106" s="122" t="s">
        <v>245</v>
      </c>
    </row>
    <row r="107" spans="13:16" x14ac:dyDescent="0.2">
      <c r="N107" s="122" t="s">
        <v>246</v>
      </c>
    </row>
    <row r="108" spans="13:16" x14ac:dyDescent="0.2">
      <c r="N108" s="122" t="s">
        <v>247</v>
      </c>
    </row>
    <row r="109" spans="13:16" x14ac:dyDescent="0.2">
      <c r="N109" s="122" t="s">
        <v>248</v>
      </c>
    </row>
  </sheetData>
  <sheetProtection algorithmName="SHA-512" hashValue="+qgiVYzYVULHSO2rGuhiPW+P49KtLMonQ0T7TC0mCc0ghzqsiQ6FNFsl7i3gut/O4OfOsb51XFUBzIp/TszSnQ==" saltValue="t4wBHJ3pRouvUpfYwcwl2w==" spinCount="100000" sheet="1" objects="1" scenarios="1"/>
  <mergeCells count="31">
    <mergeCell ref="C18:F18"/>
    <mergeCell ref="C19:F19"/>
    <mergeCell ref="C20:F20"/>
    <mergeCell ref="J27:K28"/>
    <mergeCell ref="C28:F28"/>
    <mergeCell ref="J23:K23"/>
    <mergeCell ref="J12:J14"/>
    <mergeCell ref="K12:K14"/>
    <mergeCell ref="C14:F14"/>
    <mergeCell ref="G14:H14"/>
    <mergeCell ref="C29:F29"/>
    <mergeCell ref="C21:F21"/>
    <mergeCell ref="C22:F22"/>
    <mergeCell ref="C23:F23"/>
    <mergeCell ref="C24:F24"/>
    <mergeCell ref="O9:O11"/>
    <mergeCell ref="H12:I13"/>
    <mergeCell ref="L12:L13"/>
    <mergeCell ref="C31:F31"/>
    <mergeCell ref="C32:F32"/>
    <mergeCell ref="C15:F15"/>
    <mergeCell ref="C16:F16"/>
    <mergeCell ref="C17:F17"/>
    <mergeCell ref="C30:F30"/>
    <mergeCell ref="C25:F25"/>
    <mergeCell ref="C26:F26"/>
    <mergeCell ref="C27:F27"/>
    <mergeCell ref="B33:I33"/>
    <mergeCell ref="B20:B23"/>
    <mergeCell ref="B24:B28"/>
    <mergeCell ref="B29:B32"/>
  </mergeCells>
  <conditionalFormatting sqref="L15:L32">
    <cfRule type="cellIs" dxfId="7" priority="7" operator="lessThan">
      <formula>0</formula>
    </cfRule>
    <cfRule type="cellIs" dxfId="6" priority="8" operator="equal">
      <formula>0</formula>
    </cfRule>
  </conditionalFormatting>
  <conditionalFormatting sqref="L18:L32">
    <cfRule type="cellIs" dxfId="5" priority="5" operator="lessThan">
      <formula>0</formula>
    </cfRule>
    <cfRule type="cellIs" dxfId="4" priority="6" operator="equal">
      <formula>0</formula>
    </cfRule>
  </conditionalFormatting>
  <conditionalFormatting sqref="L20:L32">
    <cfRule type="cellIs" dxfId="0" priority="3" operator="equal">
      <formula>0</formula>
    </cfRule>
    <cfRule type="cellIs" dxfId="1" priority="4" operator="lessThan">
      <formula>0</formula>
    </cfRule>
    <cfRule type="cellIs" dxfId="2" priority="2" operator="equal">
      <formula>0</formula>
    </cfRule>
    <cfRule type="cellIs" dxfId="3" priority="1" operator="lessThan">
      <formula>0</formula>
    </cfRule>
  </conditionalFormatting>
  <pageMargins left="0.7" right="0.7" top="0.75" bottom="0.75" header="0.3" footer="0.3"/>
  <pageSetup paperSize="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8"/>
  <sheetViews>
    <sheetView rightToLeft="1" view="pageBreakPreview" zoomScaleNormal="75" zoomScaleSheetLayoutView="100" workbookViewId="0"/>
  </sheetViews>
  <sheetFormatPr defaultRowHeight="14.25" x14ac:dyDescent="0.2"/>
  <cols>
    <col min="1" max="1" width="2.125" style="122" customWidth="1"/>
    <col min="2" max="7" width="3.25" style="122" customWidth="1"/>
    <col min="8" max="8" width="1.625" style="122" customWidth="1"/>
    <col min="9" max="14" width="3.25" style="122" customWidth="1"/>
    <col min="15" max="15" width="1.625" style="122" customWidth="1"/>
    <col min="16" max="21" width="3.25" style="122" customWidth="1"/>
    <col min="22" max="22" width="1.875" style="122" customWidth="1"/>
    <col min="23" max="23" width="24.5" style="122" customWidth="1"/>
    <col min="24" max="24" width="30.375" style="122" customWidth="1"/>
    <col min="25" max="25" width="3.5" style="122" customWidth="1"/>
    <col min="26" max="16384" width="9" style="122"/>
  </cols>
  <sheetData>
    <row r="1" spans="2:24" ht="6.75" customHeight="1" thickBot="1" x14ac:dyDescent="0.25"/>
    <row r="2" spans="2:24" ht="14.25" customHeight="1" x14ac:dyDescent="0.2">
      <c r="B2" s="1413" t="s">
        <v>272</v>
      </c>
      <c r="C2" s="1414"/>
      <c r="D2" s="1414"/>
      <c r="E2" s="1414"/>
      <c r="F2" s="1414"/>
      <c r="G2" s="1414"/>
      <c r="H2" s="1414"/>
      <c r="I2" s="1414"/>
      <c r="J2" s="1414"/>
      <c r="K2" s="1414"/>
      <c r="L2" s="1414"/>
      <c r="M2" s="1414"/>
      <c r="N2" s="1414"/>
      <c r="O2" s="1414"/>
      <c r="P2" s="1414"/>
      <c r="Q2" s="1414"/>
      <c r="R2" s="1414"/>
      <c r="S2" s="1414"/>
      <c r="T2" s="1414"/>
      <c r="U2" s="1414"/>
      <c r="V2" s="1414"/>
      <c r="W2" s="1414"/>
      <c r="X2" s="1415"/>
    </row>
    <row r="3" spans="2:24" ht="15" customHeight="1" thickBot="1" x14ac:dyDescent="0.25">
      <c r="B3" s="1416"/>
      <c r="C3" s="1417"/>
      <c r="D3" s="1417"/>
      <c r="E3" s="1417"/>
      <c r="F3" s="1417"/>
      <c r="G3" s="1417"/>
      <c r="H3" s="1417"/>
      <c r="I3" s="1417"/>
      <c r="J3" s="1417"/>
      <c r="K3" s="1417"/>
      <c r="L3" s="1417"/>
      <c r="M3" s="1417"/>
      <c r="N3" s="1417"/>
      <c r="O3" s="1417"/>
      <c r="P3" s="1417"/>
      <c r="Q3" s="1417"/>
      <c r="R3" s="1417"/>
      <c r="S3" s="1417"/>
      <c r="T3" s="1417"/>
      <c r="U3" s="1417"/>
      <c r="V3" s="1417"/>
      <c r="W3" s="1417"/>
      <c r="X3" s="1418"/>
    </row>
    <row r="4" spans="2:24" ht="1.5" customHeight="1" thickBot="1" x14ac:dyDescent="0.25"/>
    <row r="5" spans="2:24" ht="15" customHeight="1" x14ac:dyDescent="0.25">
      <c r="B5" s="1419" t="s">
        <v>114</v>
      </c>
      <c r="C5" s="1420"/>
      <c r="D5" s="1420"/>
      <c r="E5" s="1420" t="s">
        <v>273</v>
      </c>
      <c r="F5" s="1420"/>
      <c r="G5" s="1421"/>
      <c r="I5" s="1419" t="s">
        <v>273</v>
      </c>
      <c r="J5" s="1420"/>
      <c r="K5" s="1420"/>
      <c r="L5" s="1420" t="s">
        <v>274</v>
      </c>
      <c r="M5" s="1420"/>
      <c r="N5" s="1421"/>
      <c r="P5" s="1422" t="s">
        <v>118</v>
      </c>
      <c r="Q5" s="1423"/>
      <c r="R5" s="1424"/>
      <c r="S5" s="1425" t="s">
        <v>275</v>
      </c>
      <c r="T5" s="1423"/>
      <c r="U5" s="1426"/>
      <c r="W5" s="1427" t="s">
        <v>276</v>
      </c>
      <c r="X5" s="1428"/>
    </row>
    <row r="6" spans="2:24" ht="34.5" x14ac:dyDescent="0.2">
      <c r="B6" s="123" t="s">
        <v>277</v>
      </c>
      <c r="C6" s="124" t="s">
        <v>244</v>
      </c>
      <c r="D6" s="124" t="s">
        <v>245</v>
      </c>
      <c r="E6" s="124" t="s">
        <v>246</v>
      </c>
      <c r="F6" s="124" t="s">
        <v>247</v>
      </c>
      <c r="G6" s="125" t="s">
        <v>248</v>
      </c>
      <c r="I6" s="123" t="s">
        <v>277</v>
      </c>
      <c r="J6" s="124" t="s">
        <v>244</v>
      </c>
      <c r="K6" s="124" t="s">
        <v>245</v>
      </c>
      <c r="L6" s="124" t="s">
        <v>246</v>
      </c>
      <c r="M6" s="124" t="s">
        <v>247</v>
      </c>
      <c r="N6" s="125" t="s">
        <v>248</v>
      </c>
      <c r="P6" s="123" t="s">
        <v>277</v>
      </c>
      <c r="Q6" s="124" t="s">
        <v>244</v>
      </c>
      <c r="R6" s="124" t="s">
        <v>245</v>
      </c>
      <c r="S6" s="124" t="s">
        <v>246</v>
      </c>
      <c r="T6" s="124" t="s">
        <v>247</v>
      </c>
      <c r="U6" s="125" t="s">
        <v>248</v>
      </c>
      <c r="W6" s="1411"/>
      <c r="X6" s="1412"/>
    </row>
    <row r="7" spans="2:24" ht="15" customHeight="1" x14ac:dyDescent="0.25">
      <c r="B7" s="126">
        <v>1</v>
      </c>
      <c r="C7" s="127">
        <v>14</v>
      </c>
      <c r="D7" s="128">
        <f>C7+1</f>
        <v>15</v>
      </c>
      <c r="E7" s="128">
        <f t="shared" ref="E7:G11" si="0">D7+1</f>
        <v>16</v>
      </c>
      <c r="F7" s="128">
        <f t="shared" si="0"/>
        <v>17</v>
      </c>
      <c r="G7" s="129">
        <f t="shared" si="0"/>
        <v>18</v>
      </c>
      <c r="I7" s="126">
        <v>6</v>
      </c>
      <c r="J7" s="130">
        <f>G11+3</f>
        <v>19</v>
      </c>
      <c r="K7" s="130">
        <f>J7+1</f>
        <v>20</v>
      </c>
      <c r="L7" s="128">
        <f t="shared" ref="L7:N11" si="1">K7+1</f>
        <v>21</v>
      </c>
      <c r="M7" s="128">
        <f t="shared" si="1"/>
        <v>22</v>
      </c>
      <c r="N7" s="129">
        <f t="shared" si="1"/>
        <v>23</v>
      </c>
      <c r="P7" s="126">
        <v>11</v>
      </c>
      <c r="Q7" s="128">
        <f>N11+3</f>
        <v>24</v>
      </c>
      <c r="R7" s="128">
        <f>Q7+1</f>
        <v>25</v>
      </c>
      <c r="S7" s="128">
        <f t="shared" ref="S7:U8" si="2">R7+1</f>
        <v>26</v>
      </c>
      <c r="T7" s="128">
        <f t="shared" si="2"/>
        <v>27</v>
      </c>
      <c r="U7" s="129">
        <f t="shared" si="2"/>
        <v>28</v>
      </c>
      <c r="W7" s="131" t="s">
        <v>249</v>
      </c>
      <c r="X7" s="132">
        <v>45522</v>
      </c>
    </row>
    <row r="8" spans="2:24" ht="15" customHeight="1" x14ac:dyDescent="0.25">
      <c r="B8" s="126">
        <v>2</v>
      </c>
      <c r="C8" s="128">
        <f>G7+3</f>
        <v>21</v>
      </c>
      <c r="D8" s="128">
        <f>C8+1</f>
        <v>22</v>
      </c>
      <c r="E8" s="128">
        <f t="shared" si="0"/>
        <v>23</v>
      </c>
      <c r="F8" s="128">
        <f t="shared" si="0"/>
        <v>24</v>
      </c>
      <c r="G8" s="129">
        <f t="shared" si="0"/>
        <v>25</v>
      </c>
      <c r="I8" s="126">
        <v>7</v>
      </c>
      <c r="J8" s="128">
        <f>N7+3</f>
        <v>26</v>
      </c>
      <c r="K8" s="128">
        <f>J8+1</f>
        <v>27</v>
      </c>
      <c r="L8" s="128">
        <f t="shared" si="1"/>
        <v>28</v>
      </c>
      <c r="M8" s="128">
        <f t="shared" si="1"/>
        <v>29</v>
      </c>
      <c r="N8" s="129">
        <f t="shared" si="1"/>
        <v>30</v>
      </c>
      <c r="P8" s="126">
        <v>12</v>
      </c>
      <c r="Q8" s="128">
        <v>1</v>
      </c>
      <c r="R8" s="128">
        <f>Q8+1</f>
        <v>2</v>
      </c>
      <c r="S8" s="128">
        <f t="shared" si="2"/>
        <v>3</v>
      </c>
      <c r="T8" s="128">
        <f t="shared" si="2"/>
        <v>4</v>
      </c>
      <c r="U8" s="133">
        <f t="shared" si="2"/>
        <v>5</v>
      </c>
      <c r="W8" s="134" t="s">
        <v>278</v>
      </c>
      <c r="X8" s="135">
        <v>45557</v>
      </c>
    </row>
    <row r="9" spans="2:24" ht="15" customHeight="1" x14ac:dyDescent="0.25">
      <c r="B9" s="126">
        <v>3</v>
      </c>
      <c r="C9" s="128">
        <f>G8+3</f>
        <v>28</v>
      </c>
      <c r="D9" s="128">
        <f>C9+1</f>
        <v>29</v>
      </c>
      <c r="E9" s="128">
        <f t="shared" si="0"/>
        <v>30</v>
      </c>
      <c r="F9" s="128">
        <v>1</v>
      </c>
      <c r="G9" s="129">
        <f t="shared" si="0"/>
        <v>2</v>
      </c>
      <c r="I9" s="126">
        <v>8</v>
      </c>
      <c r="J9" s="128">
        <v>3</v>
      </c>
      <c r="K9" s="128">
        <f>J9+1</f>
        <v>4</v>
      </c>
      <c r="L9" s="128">
        <f t="shared" si="1"/>
        <v>5</v>
      </c>
      <c r="M9" s="128">
        <f t="shared" si="1"/>
        <v>6</v>
      </c>
      <c r="N9" s="129">
        <f t="shared" si="1"/>
        <v>7</v>
      </c>
      <c r="P9" s="126"/>
      <c r="Q9" s="128"/>
      <c r="R9" s="128"/>
      <c r="S9" s="128"/>
      <c r="T9" s="128"/>
      <c r="U9" s="129"/>
      <c r="W9" s="134" t="s">
        <v>279</v>
      </c>
      <c r="X9" s="135">
        <v>45582</v>
      </c>
    </row>
    <row r="10" spans="2:24" ht="15" customHeight="1" x14ac:dyDescent="0.25">
      <c r="B10" s="126">
        <v>4</v>
      </c>
      <c r="C10" s="128">
        <f>G9+3</f>
        <v>5</v>
      </c>
      <c r="D10" s="128">
        <f>C10+1</f>
        <v>6</v>
      </c>
      <c r="E10" s="128">
        <f t="shared" si="0"/>
        <v>7</v>
      </c>
      <c r="F10" s="128">
        <f t="shared" si="0"/>
        <v>8</v>
      </c>
      <c r="G10" s="129">
        <f t="shared" si="0"/>
        <v>9</v>
      </c>
      <c r="I10" s="126">
        <v>9</v>
      </c>
      <c r="J10" s="128">
        <f>N9+3</f>
        <v>10</v>
      </c>
      <c r="K10" s="128">
        <f>J10+1</f>
        <v>11</v>
      </c>
      <c r="L10" s="128">
        <f t="shared" si="1"/>
        <v>12</v>
      </c>
      <c r="M10" s="128">
        <f t="shared" si="1"/>
        <v>13</v>
      </c>
      <c r="N10" s="133">
        <f t="shared" si="1"/>
        <v>14</v>
      </c>
      <c r="P10" s="1402" t="s">
        <v>238</v>
      </c>
      <c r="Q10" s="1403"/>
      <c r="R10" s="1403"/>
      <c r="S10" s="1403"/>
      <c r="T10" s="1403"/>
      <c r="U10" s="136">
        <v>12</v>
      </c>
      <c r="W10" s="134" t="s">
        <v>280</v>
      </c>
      <c r="X10" s="137">
        <v>45603</v>
      </c>
    </row>
    <row r="11" spans="2:24" ht="15.75" customHeight="1" thickBot="1" x14ac:dyDescent="0.3">
      <c r="B11" s="138">
        <v>5</v>
      </c>
      <c r="C11" s="139">
        <f>G10+3</f>
        <v>12</v>
      </c>
      <c r="D11" s="139">
        <f>C11+1</f>
        <v>13</v>
      </c>
      <c r="E11" s="139">
        <f t="shared" si="0"/>
        <v>14</v>
      </c>
      <c r="F11" s="139">
        <f t="shared" si="0"/>
        <v>15</v>
      </c>
      <c r="G11" s="140">
        <f t="shared" si="0"/>
        <v>16</v>
      </c>
      <c r="I11" s="138">
        <v>10</v>
      </c>
      <c r="J11" s="139">
        <f>N10+3</f>
        <v>17</v>
      </c>
      <c r="K11" s="139">
        <f>J11+1</f>
        <v>18</v>
      </c>
      <c r="L11" s="139">
        <f t="shared" si="1"/>
        <v>19</v>
      </c>
      <c r="M11" s="139">
        <f t="shared" si="1"/>
        <v>20</v>
      </c>
      <c r="N11" s="140">
        <f t="shared" si="1"/>
        <v>21</v>
      </c>
      <c r="P11" s="1404" t="s">
        <v>281</v>
      </c>
      <c r="Q11" s="1405"/>
      <c r="R11" s="1405"/>
      <c r="S11" s="1405"/>
      <c r="T11" s="1405"/>
      <c r="U11" s="141">
        <f>COUNT(C7:G11,J7:N11,Q7:U8)-3</f>
        <v>57</v>
      </c>
      <c r="W11" s="142" t="s">
        <v>282</v>
      </c>
      <c r="X11" s="143">
        <v>45604</v>
      </c>
    </row>
    <row r="12" spans="2:24" ht="15" customHeight="1" thickBot="1" x14ac:dyDescent="0.3">
      <c r="B12" s="840" t="s">
        <v>250</v>
      </c>
      <c r="C12" s="841"/>
      <c r="D12" s="841"/>
      <c r="E12" s="841"/>
      <c r="F12" s="841"/>
      <c r="G12" s="841"/>
      <c r="H12" s="841"/>
      <c r="I12" s="841"/>
      <c r="J12" s="841"/>
      <c r="K12" s="841"/>
      <c r="L12" s="841"/>
      <c r="M12" s="841"/>
      <c r="N12" s="841"/>
      <c r="O12" s="841"/>
      <c r="P12" s="841"/>
      <c r="Q12" s="841"/>
      <c r="R12" s="841"/>
      <c r="S12" s="841"/>
      <c r="T12" s="841"/>
      <c r="U12" s="841"/>
      <c r="V12" s="841"/>
      <c r="W12" s="841"/>
      <c r="X12" s="842"/>
    </row>
    <row r="13" spans="2:24" ht="15" customHeight="1" x14ac:dyDescent="0.25">
      <c r="B13" s="1406" t="s">
        <v>283</v>
      </c>
      <c r="C13" s="1407"/>
      <c r="D13" s="1407"/>
      <c r="E13" s="1407" t="s">
        <v>284</v>
      </c>
      <c r="F13" s="1407"/>
      <c r="G13" s="1408"/>
      <c r="I13" s="1406" t="s">
        <v>284</v>
      </c>
      <c r="J13" s="1407"/>
      <c r="K13" s="1408"/>
      <c r="L13" s="1407" t="s">
        <v>178</v>
      </c>
      <c r="M13" s="1407"/>
      <c r="N13" s="1408"/>
      <c r="P13" s="1406" t="s">
        <v>178</v>
      </c>
      <c r="Q13" s="1407"/>
      <c r="R13" s="1407"/>
      <c r="S13" s="1407" t="s">
        <v>179</v>
      </c>
      <c r="T13" s="1407"/>
      <c r="U13" s="1408"/>
      <c r="W13" s="1409" t="s">
        <v>285</v>
      </c>
      <c r="X13" s="1410"/>
    </row>
    <row r="14" spans="2:24" ht="35.25" thickBot="1" x14ac:dyDescent="0.25">
      <c r="B14" s="123" t="s">
        <v>277</v>
      </c>
      <c r="C14" s="124" t="s">
        <v>244</v>
      </c>
      <c r="D14" s="124" t="s">
        <v>245</v>
      </c>
      <c r="E14" s="124" t="s">
        <v>246</v>
      </c>
      <c r="F14" s="124" t="s">
        <v>247</v>
      </c>
      <c r="G14" s="125" t="s">
        <v>248</v>
      </c>
      <c r="I14" s="123" t="s">
        <v>277</v>
      </c>
      <c r="J14" s="124" t="s">
        <v>244</v>
      </c>
      <c r="K14" s="124" t="s">
        <v>245</v>
      </c>
      <c r="L14" s="124" t="s">
        <v>246</v>
      </c>
      <c r="M14" s="124" t="s">
        <v>247</v>
      </c>
      <c r="N14" s="125" t="s">
        <v>248</v>
      </c>
      <c r="P14" s="123" t="s">
        <v>277</v>
      </c>
      <c r="Q14" s="124" t="s">
        <v>244</v>
      </c>
      <c r="R14" s="124" t="s">
        <v>245</v>
      </c>
      <c r="S14" s="124" t="s">
        <v>246</v>
      </c>
      <c r="T14" s="124" t="s">
        <v>247</v>
      </c>
      <c r="U14" s="125" t="s">
        <v>248</v>
      </c>
      <c r="W14" s="1411"/>
      <c r="X14" s="1412"/>
    </row>
    <row r="15" spans="2:24" ht="15" customHeight="1" x14ac:dyDescent="0.25">
      <c r="B15" s="126">
        <v>1</v>
      </c>
      <c r="C15" s="127">
        <v>15</v>
      </c>
      <c r="D15" s="128">
        <f>C15+1</f>
        <v>16</v>
      </c>
      <c r="E15" s="128">
        <f t="shared" ref="E15:G17" si="3">D15+1</f>
        <v>17</v>
      </c>
      <c r="F15" s="128">
        <f t="shared" si="3"/>
        <v>18</v>
      </c>
      <c r="G15" s="129">
        <f t="shared" si="3"/>
        <v>19</v>
      </c>
      <c r="I15" s="126">
        <v>6</v>
      </c>
      <c r="J15" s="128">
        <f>G19+3</f>
        <v>21</v>
      </c>
      <c r="K15" s="128">
        <f>J15+1</f>
        <v>22</v>
      </c>
      <c r="L15" s="128">
        <f t="shared" ref="L15:N19" si="4">K15+1</f>
        <v>23</v>
      </c>
      <c r="M15" s="128">
        <f t="shared" si="4"/>
        <v>24</v>
      </c>
      <c r="N15" s="129">
        <f t="shared" si="4"/>
        <v>25</v>
      </c>
      <c r="P15" s="126">
        <v>11</v>
      </c>
      <c r="Q15" s="128">
        <v>3</v>
      </c>
      <c r="R15" s="128">
        <f>Q15+1</f>
        <v>4</v>
      </c>
      <c r="S15" s="128">
        <f t="shared" ref="S15:U17" si="5">R15+1</f>
        <v>5</v>
      </c>
      <c r="T15" s="128">
        <f t="shared" si="5"/>
        <v>6</v>
      </c>
      <c r="U15" s="129">
        <f t="shared" si="5"/>
        <v>7</v>
      </c>
      <c r="W15" s="144" t="s">
        <v>263</v>
      </c>
      <c r="X15" s="145">
        <v>45613</v>
      </c>
    </row>
    <row r="16" spans="2:24" ht="15" customHeight="1" x14ac:dyDescent="0.25">
      <c r="B16" s="126">
        <v>2</v>
      </c>
      <c r="C16" s="128">
        <f>G15+3</f>
        <v>22</v>
      </c>
      <c r="D16" s="128">
        <f>C16+1</f>
        <v>23</v>
      </c>
      <c r="E16" s="128">
        <f t="shared" si="3"/>
        <v>24</v>
      </c>
      <c r="F16" s="128">
        <f t="shared" si="3"/>
        <v>25</v>
      </c>
      <c r="G16" s="129">
        <f t="shared" si="3"/>
        <v>26</v>
      </c>
      <c r="I16" s="126">
        <v>7</v>
      </c>
      <c r="J16" s="128">
        <f>N15+3</f>
        <v>28</v>
      </c>
      <c r="K16" s="128">
        <f>J16+1</f>
        <v>29</v>
      </c>
      <c r="L16" s="128">
        <f t="shared" si="4"/>
        <v>30</v>
      </c>
      <c r="M16" s="128">
        <v>1</v>
      </c>
      <c r="N16" s="129">
        <f t="shared" si="4"/>
        <v>2</v>
      </c>
      <c r="P16" s="126">
        <v>12</v>
      </c>
      <c r="Q16" s="128">
        <f>U15+3</f>
        <v>10</v>
      </c>
      <c r="R16" s="128">
        <f>Q16+1</f>
        <v>11</v>
      </c>
      <c r="S16" s="128">
        <f t="shared" si="5"/>
        <v>12</v>
      </c>
      <c r="T16" s="128">
        <f t="shared" si="5"/>
        <v>13</v>
      </c>
      <c r="U16" s="129">
        <f t="shared" si="5"/>
        <v>14</v>
      </c>
      <c r="W16" s="146" t="s">
        <v>286</v>
      </c>
      <c r="X16" s="147">
        <v>45637</v>
      </c>
    </row>
    <row r="17" spans="2:24" ht="15" customHeight="1" x14ac:dyDescent="0.25">
      <c r="B17" s="126">
        <v>3</v>
      </c>
      <c r="C17" s="128">
        <f>G16+3</f>
        <v>29</v>
      </c>
      <c r="D17" s="128">
        <v>1</v>
      </c>
      <c r="E17" s="128">
        <f>D17+1</f>
        <v>2</v>
      </c>
      <c r="F17" s="128">
        <f t="shared" si="3"/>
        <v>3</v>
      </c>
      <c r="G17" s="129">
        <f t="shared" si="3"/>
        <v>4</v>
      </c>
      <c r="I17" s="126">
        <v>8</v>
      </c>
      <c r="J17" s="148">
        <v>12</v>
      </c>
      <c r="K17" s="128">
        <f>J17+1</f>
        <v>13</v>
      </c>
      <c r="L17" s="128">
        <f t="shared" si="4"/>
        <v>14</v>
      </c>
      <c r="M17" s="128">
        <f t="shared" si="4"/>
        <v>15</v>
      </c>
      <c r="N17" s="129">
        <f t="shared" si="4"/>
        <v>16</v>
      </c>
      <c r="P17" s="126">
        <v>13</v>
      </c>
      <c r="Q17" s="128">
        <f>U16+3</f>
        <v>17</v>
      </c>
      <c r="R17" s="128">
        <f>Q17+1</f>
        <v>18</v>
      </c>
      <c r="S17" s="128">
        <f t="shared" si="5"/>
        <v>19</v>
      </c>
      <c r="T17" s="128">
        <f t="shared" si="5"/>
        <v>20</v>
      </c>
      <c r="U17" s="133">
        <f t="shared" si="5"/>
        <v>21</v>
      </c>
      <c r="W17" s="146" t="s">
        <v>287</v>
      </c>
      <c r="X17" s="149">
        <v>45660</v>
      </c>
    </row>
    <row r="18" spans="2:24" ht="15" customHeight="1" x14ac:dyDescent="0.25">
      <c r="B18" s="126">
        <v>4</v>
      </c>
      <c r="C18" s="128">
        <f>G17+3</f>
        <v>7</v>
      </c>
      <c r="D18" s="128">
        <f>C18+1</f>
        <v>8</v>
      </c>
      <c r="E18" s="128">
        <f t="shared" ref="E18:G19" si="6">D18+1</f>
        <v>9</v>
      </c>
      <c r="F18" s="150">
        <f t="shared" si="6"/>
        <v>10</v>
      </c>
      <c r="G18" s="151">
        <f t="shared" si="6"/>
        <v>11</v>
      </c>
      <c r="I18" s="126">
        <v>9</v>
      </c>
      <c r="J18" s="128">
        <f>N17+3</f>
        <v>19</v>
      </c>
      <c r="K18" s="128">
        <f>J18+1</f>
        <v>20</v>
      </c>
      <c r="L18" s="128">
        <f t="shared" si="4"/>
        <v>21</v>
      </c>
      <c r="M18" s="128">
        <f t="shared" si="4"/>
        <v>22</v>
      </c>
      <c r="N18" s="129">
        <f t="shared" si="4"/>
        <v>23</v>
      </c>
      <c r="P18" s="1402" t="s">
        <v>238</v>
      </c>
      <c r="Q18" s="1403"/>
      <c r="R18" s="1403"/>
      <c r="S18" s="1403"/>
      <c r="T18" s="1403"/>
      <c r="U18" s="136">
        <v>13</v>
      </c>
      <c r="W18" s="146" t="s">
        <v>288</v>
      </c>
      <c r="X18" s="147">
        <v>45669</v>
      </c>
    </row>
    <row r="19" spans="2:24" ht="15.75" customHeight="1" thickBot="1" x14ac:dyDescent="0.3">
      <c r="B19" s="138">
        <v>5</v>
      </c>
      <c r="C19" s="139">
        <f>G18+3</f>
        <v>14</v>
      </c>
      <c r="D19" s="139">
        <f>C19+1</f>
        <v>15</v>
      </c>
      <c r="E19" s="139">
        <f t="shared" si="6"/>
        <v>16</v>
      </c>
      <c r="F19" s="139">
        <f t="shared" si="6"/>
        <v>17</v>
      </c>
      <c r="G19" s="140">
        <f t="shared" si="6"/>
        <v>18</v>
      </c>
      <c r="I19" s="138">
        <v>10</v>
      </c>
      <c r="J19" s="139">
        <f>N18+3</f>
        <v>26</v>
      </c>
      <c r="K19" s="139">
        <f>J19+1</f>
        <v>27</v>
      </c>
      <c r="L19" s="139">
        <f t="shared" si="4"/>
        <v>28</v>
      </c>
      <c r="M19" s="139">
        <f t="shared" si="4"/>
        <v>29</v>
      </c>
      <c r="N19" s="140">
        <f t="shared" si="4"/>
        <v>30</v>
      </c>
      <c r="P19" s="1404" t="s">
        <v>281</v>
      </c>
      <c r="Q19" s="1405"/>
      <c r="R19" s="1405"/>
      <c r="S19" s="1405"/>
      <c r="T19" s="1405"/>
      <c r="U19" s="141">
        <f>COUNT(C15:G19,J15:N19,Q15:U17)-2</f>
        <v>63</v>
      </c>
      <c r="W19" s="152" t="s">
        <v>289</v>
      </c>
      <c r="X19" s="153">
        <v>45708</v>
      </c>
    </row>
    <row r="20" spans="2:24" ht="15" customHeight="1" thickBot="1" x14ac:dyDescent="0.3">
      <c r="B20" s="840" t="str">
        <f>B12</f>
        <v>تقويم حصري لمجموعة القيادة التعليمية المتميزة تلجرام وواتساب ابومحمد الدغريري 0505793948</v>
      </c>
      <c r="C20" s="841"/>
      <c r="D20" s="841"/>
      <c r="E20" s="841"/>
      <c r="F20" s="841"/>
      <c r="G20" s="841"/>
      <c r="H20" s="841"/>
      <c r="I20" s="841"/>
      <c r="J20" s="841"/>
      <c r="K20" s="841"/>
      <c r="L20" s="841"/>
      <c r="M20" s="841"/>
      <c r="N20" s="841"/>
      <c r="O20" s="841"/>
      <c r="P20" s="841"/>
      <c r="Q20" s="841"/>
      <c r="R20" s="841"/>
      <c r="S20" s="841"/>
      <c r="T20" s="841"/>
      <c r="U20" s="841"/>
      <c r="V20" s="841"/>
      <c r="W20" s="841"/>
      <c r="X20" s="842"/>
    </row>
    <row r="21" spans="2:24" ht="15" customHeight="1" x14ac:dyDescent="0.25">
      <c r="B21" s="1406" t="s">
        <v>180</v>
      </c>
      <c r="C21" s="1407"/>
      <c r="D21" s="1407"/>
      <c r="E21" s="1407" t="s">
        <v>105</v>
      </c>
      <c r="F21" s="1407"/>
      <c r="G21" s="1408"/>
      <c r="I21" s="1406" t="s">
        <v>105</v>
      </c>
      <c r="J21" s="1407"/>
      <c r="K21" s="1408"/>
      <c r="L21" s="1407" t="s">
        <v>290</v>
      </c>
      <c r="M21" s="1407"/>
      <c r="N21" s="1408"/>
      <c r="P21" s="1406" t="s">
        <v>290</v>
      </c>
      <c r="Q21" s="1407"/>
      <c r="R21" s="1408"/>
      <c r="S21" s="1407" t="s">
        <v>291</v>
      </c>
      <c r="T21" s="1407"/>
      <c r="U21" s="1408"/>
      <c r="W21" s="1409" t="s">
        <v>292</v>
      </c>
      <c r="X21" s="1410"/>
    </row>
    <row r="22" spans="2:24" ht="35.25" thickBot="1" x14ac:dyDescent="0.25">
      <c r="B22" s="123" t="s">
        <v>277</v>
      </c>
      <c r="C22" s="124" t="s">
        <v>244</v>
      </c>
      <c r="D22" s="124" t="s">
        <v>245</v>
      </c>
      <c r="E22" s="124" t="s">
        <v>246</v>
      </c>
      <c r="F22" s="124" t="s">
        <v>247</v>
      </c>
      <c r="G22" s="125" t="s">
        <v>248</v>
      </c>
      <c r="I22" s="123" t="s">
        <v>277</v>
      </c>
      <c r="J22" s="124" t="s">
        <v>244</v>
      </c>
      <c r="K22" s="124" t="s">
        <v>245</v>
      </c>
      <c r="L22" s="124" t="s">
        <v>246</v>
      </c>
      <c r="M22" s="124" t="s">
        <v>247</v>
      </c>
      <c r="N22" s="125" t="s">
        <v>248</v>
      </c>
      <c r="P22" s="123" t="s">
        <v>277</v>
      </c>
      <c r="Q22" s="124" t="s">
        <v>244</v>
      </c>
      <c r="R22" s="124" t="s">
        <v>245</v>
      </c>
      <c r="S22" s="124" t="s">
        <v>246</v>
      </c>
      <c r="T22" s="124" t="s">
        <v>247</v>
      </c>
      <c r="U22" s="125" t="s">
        <v>248</v>
      </c>
      <c r="W22" s="1411"/>
      <c r="X22" s="1412"/>
    </row>
    <row r="23" spans="2:24" ht="15" customHeight="1" x14ac:dyDescent="0.25">
      <c r="B23" s="126">
        <v>1</v>
      </c>
      <c r="C23" s="127">
        <v>2</v>
      </c>
      <c r="D23" s="128">
        <f>C23+1</f>
        <v>3</v>
      </c>
      <c r="E23" s="128">
        <f t="shared" ref="E23:G27" si="7">D23+1</f>
        <v>4</v>
      </c>
      <c r="F23" s="128">
        <f t="shared" si="7"/>
        <v>5</v>
      </c>
      <c r="G23" s="129">
        <f t="shared" si="7"/>
        <v>6</v>
      </c>
      <c r="I23" s="126">
        <v>6</v>
      </c>
      <c r="J23" s="128">
        <f>G27+3</f>
        <v>22</v>
      </c>
      <c r="K23" s="128">
        <f>J23+1</f>
        <v>23</v>
      </c>
      <c r="L23" s="128">
        <f t="shared" ref="L23:N24" si="8">K23+1</f>
        <v>24</v>
      </c>
      <c r="M23" s="128">
        <f t="shared" si="8"/>
        <v>25</v>
      </c>
      <c r="N23" s="129">
        <f t="shared" si="8"/>
        <v>26</v>
      </c>
      <c r="P23" s="126">
        <v>11</v>
      </c>
      <c r="Q23" s="128">
        <f>N27+3</f>
        <v>27</v>
      </c>
      <c r="R23" s="128">
        <f>Q23+1</f>
        <v>28</v>
      </c>
      <c r="S23" s="128">
        <f t="shared" ref="S23:U25" si="9">R23+1</f>
        <v>29</v>
      </c>
      <c r="T23" s="128">
        <v>1</v>
      </c>
      <c r="U23" s="129">
        <f t="shared" si="9"/>
        <v>2</v>
      </c>
      <c r="W23" s="154" t="s">
        <v>269</v>
      </c>
      <c r="X23" s="155">
        <v>45718</v>
      </c>
    </row>
    <row r="24" spans="2:24" ht="15" customHeight="1" x14ac:dyDescent="0.25">
      <c r="B24" s="126">
        <v>2</v>
      </c>
      <c r="C24" s="128">
        <f>G23+3</f>
        <v>9</v>
      </c>
      <c r="D24" s="128">
        <f>C24+1</f>
        <v>10</v>
      </c>
      <c r="E24" s="128">
        <f t="shared" si="7"/>
        <v>11</v>
      </c>
      <c r="F24" s="128">
        <f t="shared" si="7"/>
        <v>12</v>
      </c>
      <c r="G24" s="129">
        <f t="shared" si="7"/>
        <v>13</v>
      </c>
      <c r="I24" s="126">
        <v>7</v>
      </c>
      <c r="J24" s="128">
        <f>N23+3</f>
        <v>29</v>
      </c>
      <c r="K24" s="128">
        <f>J24+1</f>
        <v>30</v>
      </c>
      <c r="L24" s="128">
        <v>1</v>
      </c>
      <c r="M24" s="128">
        <f t="shared" si="8"/>
        <v>2</v>
      </c>
      <c r="N24" s="129">
        <f t="shared" si="8"/>
        <v>3</v>
      </c>
      <c r="P24" s="126">
        <v>12</v>
      </c>
      <c r="Q24" s="148">
        <v>19</v>
      </c>
      <c r="R24" s="128">
        <f>Q24+1</f>
        <v>20</v>
      </c>
      <c r="S24" s="128">
        <f t="shared" si="9"/>
        <v>21</v>
      </c>
      <c r="T24" s="128">
        <f t="shared" si="9"/>
        <v>22</v>
      </c>
      <c r="U24" s="129">
        <f t="shared" si="9"/>
        <v>23</v>
      </c>
      <c r="W24" s="156" t="s">
        <v>293</v>
      </c>
      <c r="X24" s="157">
        <v>45736</v>
      </c>
    </row>
    <row r="25" spans="2:24" ht="15" customHeight="1" x14ac:dyDescent="0.25">
      <c r="B25" s="126">
        <v>3</v>
      </c>
      <c r="C25" s="128">
        <f>G24+3</f>
        <v>16</v>
      </c>
      <c r="D25" s="128">
        <f>C25+1</f>
        <v>17</v>
      </c>
      <c r="E25" s="128">
        <f t="shared" si="7"/>
        <v>18</v>
      </c>
      <c r="F25" s="128">
        <f t="shared" si="7"/>
        <v>19</v>
      </c>
      <c r="G25" s="151">
        <f t="shared" si="7"/>
        <v>20</v>
      </c>
      <c r="I25" s="126">
        <v>8</v>
      </c>
      <c r="J25" s="150">
        <f>N24+3</f>
        <v>6</v>
      </c>
      <c r="K25" s="150">
        <f>J25+1</f>
        <v>7</v>
      </c>
      <c r="L25" s="128">
        <f t="shared" ref="L25:N27" si="10">K25+1</f>
        <v>8</v>
      </c>
      <c r="M25" s="128">
        <f t="shared" si="10"/>
        <v>9</v>
      </c>
      <c r="N25" s="129">
        <f t="shared" si="10"/>
        <v>10</v>
      </c>
      <c r="P25" s="126">
        <v>13</v>
      </c>
      <c r="Q25" s="128">
        <f>U24+3</f>
        <v>26</v>
      </c>
      <c r="R25" s="128">
        <f>Q25+1</f>
        <v>27</v>
      </c>
      <c r="S25" s="128">
        <f t="shared" si="9"/>
        <v>28</v>
      </c>
      <c r="T25" s="128">
        <f t="shared" si="9"/>
        <v>29</v>
      </c>
      <c r="U25" s="151">
        <v>1</v>
      </c>
      <c r="W25" s="156" t="s">
        <v>294</v>
      </c>
      <c r="X25" s="157">
        <v>45753</v>
      </c>
    </row>
    <row r="26" spans="2:24" ht="15" customHeight="1" thickBot="1" x14ac:dyDescent="0.3">
      <c r="B26" s="126">
        <v>4</v>
      </c>
      <c r="C26" s="148">
        <v>8</v>
      </c>
      <c r="D26" s="128">
        <f>C26+1</f>
        <v>9</v>
      </c>
      <c r="E26" s="128">
        <f t="shared" si="7"/>
        <v>10</v>
      </c>
      <c r="F26" s="128">
        <f t="shared" si="7"/>
        <v>11</v>
      </c>
      <c r="G26" s="129">
        <f t="shared" si="7"/>
        <v>12</v>
      </c>
      <c r="I26" s="126">
        <v>9</v>
      </c>
      <c r="J26" s="128">
        <f>N25+3</f>
        <v>13</v>
      </c>
      <c r="K26" s="128">
        <f>J26+1</f>
        <v>14</v>
      </c>
      <c r="L26" s="128">
        <f t="shared" si="10"/>
        <v>15</v>
      </c>
      <c r="M26" s="128">
        <f t="shared" si="10"/>
        <v>16</v>
      </c>
      <c r="N26" s="129">
        <f t="shared" si="10"/>
        <v>17</v>
      </c>
      <c r="P26" s="158"/>
      <c r="Q26" s="139"/>
      <c r="R26" s="139"/>
      <c r="S26" s="139"/>
      <c r="T26" s="139"/>
      <c r="U26" s="140"/>
      <c r="W26" s="159" t="s">
        <v>295</v>
      </c>
      <c r="X26" s="157">
        <v>45781</v>
      </c>
    </row>
    <row r="27" spans="2:24" ht="15.75" customHeight="1" thickBot="1" x14ac:dyDescent="0.3">
      <c r="B27" s="138">
        <v>5</v>
      </c>
      <c r="C27" s="139">
        <f>G26+3</f>
        <v>15</v>
      </c>
      <c r="D27" s="139">
        <f>C27+1</f>
        <v>16</v>
      </c>
      <c r="E27" s="139">
        <f t="shared" si="7"/>
        <v>17</v>
      </c>
      <c r="F27" s="139">
        <f t="shared" si="7"/>
        <v>18</v>
      </c>
      <c r="G27" s="140">
        <f t="shared" si="7"/>
        <v>19</v>
      </c>
      <c r="I27" s="160">
        <v>10</v>
      </c>
      <c r="J27" s="161">
        <f>N26+3</f>
        <v>20</v>
      </c>
      <c r="K27" s="161">
        <f>J27+1</f>
        <v>21</v>
      </c>
      <c r="L27" s="161">
        <f t="shared" si="10"/>
        <v>22</v>
      </c>
      <c r="M27" s="161">
        <f t="shared" si="10"/>
        <v>23</v>
      </c>
      <c r="N27" s="162">
        <f t="shared" si="10"/>
        <v>24</v>
      </c>
      <c r="P27" s="1397" t="s">
        <v>296</v>
      </c>
      <c r="Q27" s="1398"/>
      <c r="R27" s="163">
        <v>13</v>
      </c>
      <c r="S27" s="1398" t="s">
        <v>297</v>
      </c>
      <c r="T27" s="1398"/>
      <c r="U27" s="164">
        <f>COUNT(C23:G27,J23:N27,Q23:U25)-4</f>
        <v>61</v>
      </c>
      <c r="W27" s="165" t="s">
        <v>23</v>
      </c>
      <c r="X27" s="166">
        <v>45807</v>
      </c>
    </row>
    <row r="28" spans="2:24" ht="15.75" thickBot="1" x14ac:dyDescent="0.3">
      <c r="B28" s="893" t="s">
        <v>24</v>
      </c>
      <c r="C28" s="895"/>
      <c r="D28" s="895"/>
      <c r="E28" s="895"/>
      <c r="F28" s="895"/>
      <c r="G28" s="895"/>
      <c r="H28" s="894"/>
      <c r="I28" s="1399">
        <v>45823</v>
      </c>
      <c r="J28" s="1400"/>
      <c r="K28" s="1400"/>
      <c r="L28" s="1400"/>
      <c r="M28" s="1400"/>
      <c r="N28" s="1401"/>
      <c r="P28" s="893" t="s">
        <v>25</v>
      </c>
      <c r="Q28" s="895"/>
      <c r="R28" s="895"/>
      <c r="S28" s="895"/>
      <c r="T28" s="895"/>
      <c r="U28" s="895"/>
      <c r="V28" s="895"/>
      <c r="W28" s="894"/>
      <c r="X28" s="166">
        <v>45834</v>
      </c>
    </row>
  </sheetData>
  <sheetProtection algorithmName="SHA-512" hashValue="YVJJLlANYmulXQLlVyONCZVhCncOaUWIvC7+qB/tY1FKb8LjJ30EubynhQQkvxSH1X/nO2+khxJpufe8GwEvBw==" saltValue="XgDPU0MhtQQz+QbgohvPGw==" spinCount="100000" sheet="1" objects="1" scenarios="1"/>
  <mergeCells count="33">
    <mergeCell ref="B2:X3"/>
    <mergeCell ref="B5:D5"/>
    <mergeCell ref="E5:G5"/>
    <mergeCell ref="I5:K5"/>
    <mergeCell ref="L5:N5"/>
    <mergeCell ref="P5:R5"/>
    <mergeCell ref="S5:U5"/>
    <mergeCell ref="W5:X6"/>
    <mergeCell ref="P10:T10"/>
    <mergeCell ref="P11:T11"/>
    <mergeCell ref="B12:X12"/>
    <mergeCell ref="B13:D13"/>
    <mergeCell ref="E13:G13"/>
    <mergeCell ref="I13:K13"/>
    <mergeCell ref="L13:N13"/>
    <mergeCell ref="P13:R13"/>
    <mergeCell ref="S13:U13"/>
    <mergeCell ref="W13:X14"/>
    <mergeCell ref="P18:T18"/>
    <mergeCell ref="P19:T19"/>
    <mergeCell ref="B20:X20"/>
    <mergeCell ref="B21:D21"/>
    <mergeCell ref="E21:G21"/>
    <mergeCell ref="I21:K21"/>
    <mergeCell ref="L21:N21"/>
    <mergeCell ref="P21:R21"/>
    <mergeCell ref="S21:U21"/>
    <mergeCell ref="W21:X22"/>
    <mergeCell ref="P27:Q27"/>
    <mergeCell ref="S27:T27"/>
    <mergeCell ref="B28:H28"/>
    <mergeCell ref="I28:N28"/>
    <mergeCell ref="P28:W28"/>
  </mergeCells>
  <pageMargins left="0.7" right="0.7" top="0.75" bottom="0.75" header="0.3" footer="0.3"/>
  <pageSetup paperSize="9" scale="97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27"/>
  <sheetViews>
    <sheetView rightToLeft="1" zoomScaleNormal="100" zoomScaleSheetLayoutView="100" workbookViewId="0"/>
  </sheetViews>
  <sheetFormatPr defaultRowHeight="14.25" x14ac:dyDescent="0.2"/>
  <cols>
    <col min="1" max="1" width="0.75" style="120" customWidth="1"/>
    <col min="2" max="2" width="0.875" style="120" hidden="1" customWidth="1"/>
    <col min="3" max="3" width="4.125" style="120" customWidth="1"/>
    <col min="4" max="4" width="29" style="120" customWidth="1"/>
    <col min="5" max="5" width="16.5" style="120" customWidth="1"/>
    <col min="6" max="6" width="25.75" style="120" customWidth="1"/>
    <col min="7" max="7" width="1.625" style="120" customWidth="1"/>
    <col min="8" max="16384" width="9" style="120"/>
  </cols>
  <sheetData>
    <row r="1" spans="3:6" ht="15" thickBot="1" x14ac:dyDescent="0.25"/>
    <row r="2" spans="3:6" ht="36" customHeight="1" thickBot="1" x14ac:dyDescent="0.25">
      <c r="C2" s="1432" t="s">
        <v>298</v>
      </c>
      <c r="D2" s="1433"/>
      <c r="E2" s="1433"/>
      <c r="F2" s="1434"/>
    </row>
    <row r="3" spans="3:6" ht="16.5" thickBot="1" x14ac:dyDescent="0.3">
      <c r="C3" s="167" t="s">
        <v>31</v>
      </c>
      <c r="D3" s="168" t="s">
        <v>32</v>
      </c>
      <c r="E3" s="168" t="s">
        <v>33</v>
      </c>
      <c r="F3" s="169" t="s">
        <v>34</v>
      </c>
    </row>
    <row r="4" spans="3:6" ht="48" customHeight="1" thickBot="1" x14ac:dyDescent="0.3">
      <c r="C4" s="170"/>
      <c r="D4" s="171"/>
      <c r="E4" s="171"/>
      <c r="F4" s="172"/>
    </row>
    <row r="5" spans="3:6" ht="15.75" x14ac:dyDescent="0.25">
      <c r="C5" s="173">
        <v>1</v>
      </c>
      <c r="D5" s="174" t="s">
        <v>35</v>
      </c>
      <c r="E5" s="175">
        <v>45516</v>
      </c>
      <c r="F5" s="176">
        <f>E5</f>
        <v>45516</v>
      </c>
    </row>
    <row r="6" spans="3:6" ht="15.75" x14ac:dyDescent="0.25">
      <c r="C6" s="177">
        <v>2</v>
      </c>
      <c r="D6" s="33" t="s">
        <v>36</v>
      </c>
      <c r="E6" s="34">
        <v>45543</v>
      </c>
      <c r="F6" s="178">
        <f>E6</f>
        <v>45543</v>
      </c>
    </row>
    <row r="7" spans="3:6" ht="15.75" x14ac:dyDescent="0.25">
      <c r="C7" s="177">
        <v>3</v>
      </c>
      <c r="D7" s="33" t="s">
        <v>37</v>
      </c>
      <c r="E7" s="34">
        <v>45556</v>
      </c>
      <c r="F7" s="178">
        <f>E7</f>
        <v>45556</v>
      </c>
    </row>
    <row r="8" spans="3:6" ht="15.75" x14ac:dyDescent="0.25">
      <c r="C8" s="177">
        <v>4</v>
      </c>
      <c r="D8" s="36" t="s">
        <v>38</v>
      </c>
      <c r="E8" s="37">
        <v>45558</v>
      </c>
      <c r="F8" s="179">
        <f>E8</f>
        <v>45558</v>
      </c>
    </row>
    <row r="9" spans="3:6" ht="15.75" x14ac:dyDescent="0.25">
      <c r="C9" s="177">
        <v>5</v>
      </c>
      <c r="D9" s="33" t="s">
        <v>39</v>
      </c>
      <c r="E9" s="34">
        <v>45558</v>
      </c>
      <c r="F9" s="178">
        <f t="shared" ref="F9:F18" si="0">E9</f>
        <v>45558</v>
      </c>
    </row>
    <row r="10" spans="3:6" ht="15.75" x14ac:dyDescent="0.25">
      <c r="C10" s="177">
        <v>6</v>
      </c>
      <c r="D10" s="33" t="s">
        <v>40</v>
      </c>
      <c r="E10" s="34">
        <v>45559</v>
      </c>
      <c r="F10" s="178">
        <f t="shared" si="0"/>
        <v>45559</v>
      </c>
    </row>
    <row r="11" spans="3:6" ht="15.75" x14ac:dyDescent="0.25">
      <c r="C11" s="177">
        <v>7</v>
      </c>
      <c r="D11" s="33" t="s">
        <v>41</v>
      </c>
      <c r="E11" s="34">
        <v>45566</v>
      </c>
      <c r="F11" s="178">
        <f t="shared" si="0"/>
        <v>45566</v>
      </c>
    </row>
    <row r="12" spans="3:6" ht="15.75" x14ac:dyDescent="0.25">
      <c r="C12" s="177">
        <v>8</v>
      </c>
      <c r="D12" s="33" t="s">
        <v>42</v>
      </c>
      <c r="E12" s="34">
        <v>45568</v>
      </c>
      <c r="F12" s="178">
        <f t="shared" si="0"/>
        <v>45568</v>
      </c>
    </row>
    <row r="13" spans="3:6" ht="15.75" x14ac:dyDescent="0.25">
      <c r="C13" s="177">
        <v>9</v>
      </c>
      <c r="D13" s="33" t="s">
        <v>43</v>
      </c>
      <c r="E13" s="34">
        <v>45569</v>
      </c>
      <c r="F13" s="178">
        <f t="shared" si="0"/>
        <v>45569</v>
      </c>
    </row>
    <row r="14" spans="3:6" ht="15.75" x14ac:dyDescent="0.25">
      <c r="C14" s="177">
        <v>10</v>
      </c>
      <c r="D14" s="33" t="s">
        <v>44</v>
      </c>
      <c r="E14" s="34">
        <v>45570</v>
      </c>
      <c r="F14" s="178">
        <f t="shared" si="0"/>
        <v>45570</v>
      </c>
    </row>
    <row r="15" spans="3:6" ht="15.75" x14ac:dyDescent="0.25">
      <c r="C15" s="177">
        <v>11</v>
      </c>
      <c r="D15" s="33" t="s">
        <v>45</v>
      </c>
      <c r="E15" s="34">
        <v>45570</v>
      </c>
      <c r="F15" s="178">
        <f t="shared" si="0"/>
        <v>45570</v>
      </c>
    </row>
    <row r="16" spans="3:6" ht="16.5" thickBot="1" x14ac:dyDescent="0.3">
      <c r="C16" s="177">
        <v>12</v>
      </c>
      <c r="D16" s="33" t="s">
        <v>46</v>
      </c>
      <c r="E16" s="34">
        <v>45573</v>
      </c>
      <c r="F16" s="178">
        <f t="shared" si="0"/>
        <v>45573</v>
      </c>
    </row>
    <row r="17" spans="3:6" ht="16.5" thickBot="1" x14ac:dyDescent="0.3">
      <c r="C17" s="1429" t="s">
        <v>250</v>
      </c>
      <c r="D17" s="1430"/>
      <c r="E17" s="1430"/>
      <c r="F17" s="1431"/>
    </row>
    <row r="18" spans="3:6" ht="15.75" x14ac:dyDescent="0.25">
      <c r="C18" s="177">
        <v>13</v>
      </c>
      <c r="D18" s="33" t="s">
        <v>47</v>
      </c>
      <c r="E18" s="34">
        <v>45575</v>
      </c>
      <c r="F18" s="178">
        <f t="shared" si="0"/>
        <v>45575</v>
      </c>
    </row>
    <row r="19" spans="3:6" ht="15.75" x14ac:dyDescent="0.25">
      <c r="C19" s="177">
        <v>14</v>
      </c>
      <c r="D19" s="33" t="s">
        <v>48</v>
      </c>
      <c r="E19" s="34">
        <v>45580</v>
      </c>
      <c r="F19" s="178">
        <f>E19</f>
        <v>45580</v>
      </c>
    </row>
    <row r="20" spans="3:6" ht="15.75" x14ac:dyDescent="0.25">
      <c r="C20" s="177">
        <v>15</v>
      </c>
      <c r="D20" s="33" t="s">
        <v>49</v>
      </c>
      <c r="E20" s="34">
        <v>45581</v>
      </c>
      <c r="F20" s="178">
        <f>E20</f>
        <v>45581</v>
      </c>
    </row>
    <row r="21" spans="3:6" ht="15.75" x14ac:dyDescent="0.25">
      <c r="C21" s="177">
        <v>16</v>
      </c>
      <c r="D21" s="33" t="s">
        <v>50</v>
      </c>
      <c r="E21" s="34">
        <v>45585</v>
      </c>
      <c r="F21" s="178">
        <f>E21</f>
        <v>45585</v>
      </c>
    </row>
    <row r="22" spans="3:6" ht="15.75" x14ac:dyDescent="0.25">
      <c r="C22" s="177">
        <v>17</v>
      </c>
      <c r="D22" s="33" t="s">
        <v>51</v>
      </c>
      <c r="E22" s="34">
        <v>45585</v>
      </c>
      <c r="F22" s="178">
        <f>E22</f>
        <v>45585</v>
      </c>
    </row>
    <row r="23" spans="3:6" ht="15.75" x14ac:dyDescent="0.25">
      <c r="C23" s="177">
        <v>18</v>
      </c>
      <c r="D23" s="33" t="s">
        <v>52</v>
      </c>
      <c r="E23" s="34">
        <v>45587</v>
      </c>
      <c r="F23" s="178">
        <f t="shared" ref="F23" si="1">E23</f>
        <v>45587</v>
      </c>
    </row>
    <row r="24" spans="3:6" ht="15.75" x14ac:dyDescent="0.25">
      <c r="C24" s="177">
        <v>19</v>
      </c>
      <c r="D24" s="33" t="s">
        <v>53</v>
      </c>
      <c r="E24" s="34">
        <v>45589</v>
      </c>
      <c r="F24" s="178">
        <f>E24</f>
        <v>45589</v>
      </c>
    </row>
    <row r="25" spans="3:6" ht="15.75" x14ac:dyDescent="0.25">
      <c r="C25" s="177">
        <v>20</v>
      </c>
      <c r="D25" s="33" t="s">
        <v>54</v>
      </c>
      <c r="E25" s="34">
        <v>45590</v>
      </c>
      <c r="F25" s="178">
        <f t="shared" ref="F25:F27" si="2">E25</f>
        <v>45590</v>
      </c>
    </row>
    <row r="26" spans="3:6" ht="15.75" x14ac:dyDescent="0.25">
      <c r="C26" s="177">
        <v>21</v>
      </c>
      <c r="D26" s="33" t="s">
        <v>55</v>
      </c>
      <c r="E26" s="34">
        <v>45593</v>
      </c>
      <c r="F26" s="178">
        <f t="shared" si="2"/>
        <v>45593</v>
      </c>
    </row>
    <row r="27" spans="3:6" ht="15.75" x14ac:dyDescent="0.25">
      <c r="C27" s="177">
        <v>22</v>
      </c>
      <c r="D27" s="33" t="s">
        <v>56</v>
      </c>
      <c r="E27" s="34">
        <v>45597</v>
      </c>
      <c r="F27" s="178">
        <f t="shared" si="2"/>
        <v>45597</v>
      </c>
    </row>
    <row r="28" spans="3:6" ht="16.5" thickBot="1" x14ac:dyDescent="0.3">
      <c r="C28" s="180">
        <v>23</v>
      </c>
      <c r="D28" s="181" t="s">
        <v>57</v>
      </c>
      <c r="E28" s="182">
        <v>45599</v>
      </c>
      <c r="F28" s="183">
        <f>E28</f>
        <v>45599</v>
      </c>
    </row>
    <row r="47" spans="3:6" ht="15" thickBot="1" x14ac:dyDescent="0.25"/>
    <row r="48" spans="3:6" ht="36" customHeight="1" thickBot="1" x14ac:dyDescent="0.25">
      <c r="C48" s="1432" t="s">
        <v>299</v>
      </c>
      <c r="D48" s="1433"/>
      <c r="E48" s="1433"/>
      <c r="F48" s="1434"/>
    </row>
    <row r="49" spans="3:6" ht="16.5" thickBot="1" x14ac:dyDescent="0.3">
      <c r="C49" s="167" t="s">
        <v>31</v>
      </c>
      <c r="D49" s="168" t="s">
        <v>32</v>
      </c>
      <c r="E49" s="168" t="s">
        <v>33</v>
      </c>
      <c r="F49" s="169" t="s">
        <v>34</v>
      </c>
    </row>
    <row r="50" spans="3:6" ht="48" customHeight="1" thickBot="1" x14ac:dyDescent="0.3">
      <c r="C50" s="170"/>
      <c r="D50" s="171"/>
      <c r="E50" s="171"/>
      <c r="F50" s="172"/>
    </row>
    <row r="51" spans="3:6" ht="15.75" x14ac:dyDescent="0.25">
      <c r="C51" s="173">
        <v>1</v>
      </c>
      <c r="D51" s="174" t="s">
        <v>58</v>
      </c>
      <c r="E51" s="175">
        <v>45610</v>
      </c>
      <c r="F51" s="176">
        <f t="shared" ref="F51:F56" si="3">E51</f>
        <v>45610</v>
      </c>
    </row>
    <row r="52" spans="3:6" ht="15.75" x14ac:dyDescent="0.25">
      <c r="C52" s="177">
        <v>2</v>
      </c>
      <c r="D52" s="33" t="s">
        <v>59</v>
      </c>
      <c r="E52" s="34">
        <v>45612</v>
      </c>
      <c r="F52" s="178">
        <f t="shared" si="3"/>
        <v>45612</v>
      </c>
    </row>
    <row r="53" spans="3:6" ht="15.75" x14ac:dyDescent="0.25">
      <c r="C53" s="177">
        <v>3</v>
      </c>
      <c r="D53" s="33" t="s">
        <v>60</v>
      </c>
      <c r="E53" s="34">
        <v>45616</v>
      </c>
      <c r="F53" s="178">
        <f t="shared" si="3"/>
        <v>45616</v>
      </c>
    </row>
    <row r="54" spans="3:6" ht="15.75" x14ac:dyDescent="0.25">
      <c r="C54" s="177">
        <v>4</v>
      </c>
      <c r="D54" s="33" t="s">
        <v>61</v>
      </c>
      <c r="E54" s="34">
        <v>45627</v>
      </c>
      <c r="F54" s="178">
        <f t="shared" si="3"/>
        <v>45627</v>
      </c>
    </row>
    <row r="55" spans="3:6" ht="15.75" x14ac:dyDescent="0.25">
      <c r="C55" s="177">
        <v>5</v>
      </c>
      <c r="D55" s="33" t="s">
        <v>62</v>
      </c>
      <c r="E55" s="34">
        <v>45629</v>
      </c>
      <c r="F55" s="178">
        <f t="shared" si="3"/>
        <v>45629</v>
      </c>
    </row>
    <row r="56" spans="3:6" ht="15.75" x14ac:dyDescent="0.25">
      <c r="C56" s="177">
        <v>6</v>
      </c>
      <c r="D56" s="33" t="s">
        <v>63</v>
      </c>
      <c r="E56" s="34">
        <v>45631</v>
      </c>
      <c r="F56" s="178">
        <f t="shared" si="3"/>
        <v>45631</v>
      </c>
    </row>
    <row r="57" spans="3:6" ht="15.75" x14ac:dyDescent="0.25">
      <c r="C57" s="177">
        <v>7</v>
      </c>
      <c r="D57" s="33" t="s">
        <v>64</v>
      </c>
      <c r="E57" s="34">
        <v>45635</v>
      </c>
      <c r="F57" s="178">
        <f>E57</f>
        <v>45635</v>
      </c>
    </row>
    <row r="58" spans="3:6" ht="16.5" thickBot="1" x14ac:dyDescent="0.3">
      <c r="C58" s="177">
        <v>8</v>
      </c>
      <c r="D58" s="33" t="s">
        <v>65</v>
      </c>
      <c r="E58" s="34">
        <v>45636</v>
      </c>
      <c r="F58" s="178">
        <f>E58</f>
        <v>45636</v>
      </c>
    </row>
    <row r="59" spans="3:6" ht="16.5" thickBot="1" x14ac:dyDescent="0.3">
      <c r="C59" s="1429" t="s">
        <v>250</v>
      </c>
      <c r="D59" s="1430"/>
      <c r="E59" s="1430"/>
      <c r="F59" s="1431"/>
    </row>
    <row r="60" spans="3:6" ht="15.75" x14ac:dyDescent="0.25">
      <c r="C60" s="177">
        <v>9</v>
      </c>
      <c r="D60" s="33" t="s">
        <v>66</v>
      </c>
      <c r="E60" s="34">
        <v>45644</v>
      </c>
      <c r="F60" s="178">
        <f t="shared" ref="F60:F67" si="4">E60</f>
        <v>45644</v>
      </c>
    </row>
    <row r="61" spans="3:6" ht="15.75" x14ac:dyDescent="0.25">
      <c r="C61" s="177">
        <v>10</v>
      </c>
      <c r="D61" s="33" t="s">
        <v>67</v>
      </c>
      <c r="E61" s="34">
        <v>45665</v>
      </c>
      <c r="F61" s="178">
        <f t="shared" si="4"/>
        <v>45665</v>
      </c>
    </row>
    <row r="62" spans="3:6" ht="15.75" x14ac:dyDescent="0.25">
      <c r="C62" s="177">
        <v>11</v>
      </c>
      <c r="D62" s="33" t="s">
        <v>68</v>
      </c>
      <c r="E62" s="34">
        <v>45672</v>
      </c>
      <c r="F62" s="178">
        <f t="shared" si="4"/>
        <v>45672</v>
      </c>
    </row>
    <row r="63" spans="3:6" ht="15.75" x14ac:dyDescent="0.25">
      <c r="C63" s="177">
        <v>12</v>
      </c>
      <c r="D63" s="33" t="s">
        <v>69</v>
      </c>
      <c r="E63" s="34">
        <v>45675</v>
      </c>
      <c r="F63" s="178">
        <f t="shared" si="4"/>
        <v>45675</v>
      </c>
    </row>
    <row r="64" spans="3:6" ht="15.75" x14ac:dyDescent="0.25">
      <c r="C64" s="177">
        <v>13</v>
      </c>
      <c r="D64" s="33" t="s">
        <v>70</v>
      </c>
      <c r="E64" s="34">
        <v>45681</v>
      </c>
      <c r="F64" s="178">
        <f t="shared" si="4"/>
        <v>45681</v>
      </c>
    </row>
    <row r="65" spans="3:6" ht="15.75" x14ac:dyDescent="0.25">
      <c r="C65" s="177">
        <v>14</v>
      </c>
      <c r="D65" s="33" t="s">
        <v>71</v>
      </c>
      <c r="E65" s="34">
        <v>45692</v>
      </c>
      <c r="F65" s="178">
        <f t="shared" si="4"/>
        <v>45692</v>
      </c>
    </row>
    <row r="66" spans="3:6" ht="18" x14ac:dyDescent="0.25">
      <c r="C66" s="177">
        <v>15</v>
      </c>
      <c r="D66" s="39" t="s">
        <v>72</v>
      </c>
      <c r="E66" s="40">
        <v>45710</v>
      </c>
      <c r="F66" s="184">
        <f t="shared" si="4"/>
        <v>45710</v>
      </c>
    </row>
    <row r="67" spans="3:6" ht="16.5" thickBot="1" x14ac:dyDescent="0.3">
      <c r="C67" s="180">
        <v>16</v>
      </c>
      <c r="D67" s="181" t="s">
        <v>73</v>
      </c>
      <c r="E67" s="182">
        <v>45713</v>
      </c>
      <c r="F67" s="183">
        <f t="shared" si="4"/>
        <v>45713</v>
      </c>
    </row>
    <row r="94" spans="3:6" ht="15" thickBot="1" x14ac:dyDescent="0.25"/>
    <row r="95" spans="3:6" ht="36" customHeight="1" thickBot="1" x14ac:dyDescent="0.25">
      <c r="C95" s="1432" t="s">
        <v>300</v>
      </c>
      <c r="D95" s="1433"/>
      <c r="E95" s="1433"/>
      <c r="F95" s="1434"/>
    </row>
    <row r="96" spans="3:6" ht="16.5" thickBot="1" x14ac:dyDescent="0.3">
      <c r="C96" s="167" t="s">
        <v>31</v>
      </c>
      <c r="D96" s="168" t="s">
        <v>32</v>
      </c>
      <c r="E96" s="168" t="s">
        <v>33</v>
      </c>
      <c r="F96" s="169" t="s">
        <v>34</v>
      </c>
    </row>
    <row r="97" spans="3:6" ht="48" customHeight="1" thickBot="1" x14ac:dyDescent="0.3">
      <c r="C97" s="170"/>
      <c r="D97" s="171"/>
      <c r="E97" s="171"/>
      <c r="F97" s="172"/>
    </row>
    <row r="98" spans="3:6" ht="15.75" x14ac:dyDescent="0.25">
      <c r="C98" s="173">
        <v>1</v>
      </c>
      <c r="D98" s="174" t="s">
        <v>74</v>
      </c>
      <c r="E98" s="175">
        <v>45717</v>
      </c>
      <c r="F98" s="176">
        <f t="shared" ref="F98:F112" si="5">E98</f>
        <v>45717</v>
      </c>
    </row>
    <row r="99" spans="3:6" ht="16.5" thickBot="1" x14ac:dyDescent="0.3">
      <c r="C99" s="177">
        <v>2</v>
      </c>
      <c r="D99" s="33" t="s">
        <v>75</v>
      </c>
      <c r="E99" s="34">
        <v>45717</v>
      </c>
      <c r="F99" s="178">
        <f t="shared" si="5"/>
        <v>45717</v>
      </c>
    </row>
    <row r="100" spans="3:6" ht="15.75" x14ac:dyDescent="0.25">
      <c r="C100" s="173">
        <v>3</v>
      </c>
      <c r="D100" s="33" t="s">
        <v>76</v>
      </c>
      <c r="E100" s="34">
        <v>45719</v>
      </c>
      <c r="F100" s="178">
        <f t="shared" si="5"/>
        <v>45719</v>
      </c>
    </row>
    <row r="101" spans="3:6" ht="16.5" thickBot="1" x14ac:dyDescent="0.3">
      <c r="C101" s="177">
        <v>4</v>
      </c>
      <c r="D101" s="33" t="s">
        <v>77</v>
      </c>
      <c r="E101" s="34">
        <v>45719</v>
      </c>
      <c r="F101" s="178">
        <f t="shared" si="5"/>
        <v>45719</v>
      </c>
    </row>
    <row r="102" spans="3:6" ht="15.75" x14ac:dyDescent="0.25">
      <c r="C102" s="173">
        <v>5</v>
      </c>
      <c r="D102" s="33" t="s">
        <v>78</v>
      </c>
      <c r="E102" s="34">
        <v>45720</v>
      </c>
      <c r="F102" s="178">
        <f t="shared" si="5"/>
        <v>45720</v>
      </c>
    </row>
    <row r="103" spans="3:6" ht="16.5" thickBot="1" x14ac:dyDescent="0.3">
      <c r="C103" s="177">
        <v>6</v>
      </c>
      <c r="D103" s="33" t="s">
        <v>79</v>
      </c>
      <c r="E103" s="34">
        <v>45724</v>
      </c>
      <c r="F103" s="178">
        <f t="shared" si="5"/>
        <v>45724</v>
      </c>
    </row>
    <row r="104" spans="3:6" ht="15.75" x14ac:dyDescent="0.25">
      <c r="C104" s="173">
        <v>7</v>
      </c>
      <c r="D104" s="33" t="s">
        <v>80</v>
      </c>
      <c r="E104" s="34">
        <v>45727</v>
      </c>
      <c r="F104" s="178">
        <f t="shared" si="5"/>
        <v>45727</v>
      </c>
    </row>
    <row r="105" spans="3:6" ht="16.5" thickBot="1" x14ac:dyDescent="0.3">
      <c r="C105" s="177">
        <v>8</v>
      </c>
      <c r="D105" s="33" t="s">
        <v>81</v>
      </c>
      <c r="E105" s="34">
        <v>45731</v>
      </c>
      <c r="F105" s="178">
        <f t="shared" si="5"/>
        <v>45731</v>
      </c>
    </row>
    <row r="106" spans="3:6" ht="15.75" x14ac:dyDescent="0.25">
      <c r="C106" s="173">
        <v>9</v>
      </c>
      <c r="D106" s="33" t="s">
        <v>82</v>
      </c>
      <c r="E106" s="34">
        <v>45734</v>
      </c>
      <c r="F106" s="178">
        <f t="shared" si="5"/>
        <v>45734</v>
      </c>
    </row>
    <row r="107" spans="3:6" ht="16.5" thickBot="1" x14ac:dyDescent="0.3">
      <c r="C107" s="177">
        <v>10</v>
      </c>
      <c r="D107" s="33" t="s">
        <v>83</v>
      </c>
      <c r="E107" s="34">
        <v>45736</v>
      </c>
      <c r="F107" s="178">
        <f t="shared" si="5"/>
        <v>45736</v>
      </c>
    </row>
    <row r="108" spans="3:6" ht="15.75" x14ac:dyDescent="0.25">
      <c r="C108" s="173">
        <v>11</v>
      </c>
      <c r="D108" s="33" t="s">
        <v>84</v>
      </c>
      <c r="E108" s="34">
        <v>45737</v>
      </c>
      <c r="F108" s="178">
        <f t="shared" si="5"/>
        <v>45737</v>
      </c>
    </row>
    <row r="109" spans="3:6" ht="16.5" thickBot="1" x14ac:dyDescent="0.3">
      <c r="C109" s="177">
        <v>12</v>
      </c>
      <c r="D109" s="33" t="s">
        <v>85</v>
      </c>
      <c r="E109" s="34">
        <v>45738</v>
      </c>
      <c r="F109" s="178">
        <f t="shared" si="5"/>
        <v>45738</v>
      </c>
    </row>
    <row r="110" spans="3:6" ht="15.75" x14ac:dyDescent="0.25">
      <c r="C110" s="173">
        <v>13</v>
      </c>
      <c r="D110" s="33" t="s">
        <v>86</v>
      </c>
      <c r="E110" s="34">
        <v>45749</v>
      </c>
      <c r="F110" s="178">
        <f t="shared" si="5"/>
        <v>45749</v>
      </c>
    </row>
    <row r="111" spans="3:6" ht="16.5" thickBot="1" x14ac:dyDescent="0.3">
      <c r="C111" s="177">
        <v>14</v>
      </c>
      <c r="D111" s="33" t="s">
        <v>87</v>
      </c>
      <c r="E111" s="34">
        <v>45754</v>
      </c>
      <c r="F111" s="178">
        <f t="shared" si="5"/>
        <v>45754</v>
      </c>
    </row>
    <row r="112" spans="3:6" ht="16.5" thickBot="1" x14ac:dyDescent="0.3">
      <c r="C112" s="173">
        <v>15</v>
      </c>
      <c r="D112" s="33" t="s">
        <v>88</v>
      </c>
      <c r="E112" s="34">
        <v>45765</v>
      </c>
      <c r="F112" s="178">
        <f t="shared" si="5"/>
        <v>45765</v>
      </c>
    </row>
    <row r="113" spans="3:6" ht="16.5" thickBot="1" x14ac:dyDescent="0.3">
      <c r="C113" s="1429" t="s">
        <v>250</v>
      </c>
      <c r="D113" s="1430"/>
      <c r="E113" s="1430"/>
      <c r="F113" s="1431"/>
    </row>
    <row r="114" spans="3:6" ht="16.5" thickBot="1" x14ac:dyDescent="0.3">
      <c r="C114" s="177">
        <v>16</v>
      </c>
      <c r="D114" s="33" t="s">
        <v>89</v>
      </c>
      <c r="E114" s="34">
        <v>45768</v>
      </c>
      <c r="F114" s="178">
        <f t="shared" ref="F114:F127" si="6">E114</f>
        <v>45768</v>
      </c>
    </row>
    <row r="115" spans="3:6" ht="15.75" x14ac:dyDescent="0.25">
      <c r="C115" s="173">
        <v>17</v>
      </c>
      <c r="D115" s="33" t="s">
        <v>90</v>
      </c>
      <c r="E115" s="34">
        <v>45770</v>
      </c>
      <c r="F115" s="178">
        <f t="shared" si="6"/>
        <v>45770</v>
      </c>
    </row>
    <row r="116" spans="3:6" ht="16.5" thickBot="1" x14ac:dyDescent="0.3">
      <c r="C116" s="177">
        <v>18</v>
      </c>
      <c r="D116" s="33" t="s">
        <v>91</v>
      </c>
      <c r="E116" s="34">
        <v>45771</v>
      </c>
      <c r="F116" s="178">
        <f t="shared" si="6"/>
        <v>45771</v>
      </c>
    </row>
    <row r="117" spans="3:6" ht="15.75" x14ac:dyDescent="0.25">
      <c r="C117" s="173">
        <v>19</v>
      </c>
      <c r="D117" s="33" t="s">
        <v>92</v>
      </c>
      <c r="E117" s="34">
        <v>45771</v>
      </c>
      <c r="F117" s="178">
        <f t="shared" si="6"/>
        <v>45771</v>
      </c>
    </row>
    <row r="118" spans="3:6" ht="16.5" thickBot="1" x14ac:dyDescent="0.3">
      <c r="C118" s="177">
        <v>20</v>
      </c>
      <c r="D118" s="33" t="s">
        <v>93</v>
      </c>
      <c r="E118" s="34">
        <v>45773</v>
      </c>
      <c r="F118" s="178">
        <f t="shared" si="6"/>
        <v>45773</v>
      </c>
    </row>
    <row r="119" spans="3:6" ht="15.75" x14ac:dyDescent="0.25">
      <c r="C119" s="173">
        <v>21</v>
      </c>
      <c r="D119" s="33" t="s">
        <v>94</v>
      </c>
      <c r="E119" s="34">
        <v>45773</v>
      </c>
      <c r="F119" s="178">
        <f t="shared" si="6"/>
        <v>45773</v>
      </c>
    </row>
    <row r="120" spans="3:6" ht="16.5" thickBot="1" x14ac:dyDescent="0.3">
      <c r="C120" s="177">
        <v>22</v>
      </c>
      <c r="D120" s="33" t="s">
        <v>95</v>
      </c>
      <c r="E120" s="34">
        <v>45775</v>
      </c>
      <c r="F120" s="178">
        <f t="shared" si="6"/>
        <v>45775</v>
      </c>
    </row>
    <row r="121" spans="3:6" ht="15.75" x14ac:dyDescent="0.25">
      <c r="C121" s="173">
        <v>23</v>
      </c>
      <c r="D121" s="33" t="s">
        <v>96</v>
      </c>
      <c r="E121" s="34">
        <v>45780</v>
      </c>
      <c r="F121" s="178">
        <f t="shared" si="6"/>
        <v>45780</v>
      </c>
    </row>
    <row r="122" spans="3:6" ht="16.5" thickBot="1" x14ac:dyDescent="0.3">
      <c r="C122" s="177">
        <v>24</v>
      </c>
      <c r="D122" s="33" t="s">
        <v>97</v>
      </c>
      <c r="E122" s="34">
        <v>45792</v>
      </c>
      <c r="F122" s="178">
        <f t="shared" si="6"/>
        <v>45792</v>
      </c>
    </row>
    <row r="123" spans="3:6" ht="15.75" x14ac:dyDescent="0.25">
      <c r="C123" s="173">
        <v>25</v>
      </c>
      <c r="D123" s="33" t="s">
        <v>98</v>
      </c>
      <c r="E123" s="34">
        <v>45808</v>
      </c>
      <c r="F123" s="178">
        <f t="shared" si="6"/>
        <v>45808</v>
      </c>
    </row>
    <row r="124" spans="3:6" ht="16.5" thickBot="1" x14ac:dyDescent="0.3">
      <c r="C124" s="177">
        <v>26</v>
      </c>
      <c r="D124" s="33" t="s">
        <v>99</v>
      </c>
      <c r="E124" s="34">
        <v>45813</v>
      </c>
      <c r="F124" s="178">
        <f t="shared" si="6"/>
        <v>45813</v>
      </c>
    </row>
    <row r="125" spans="3:6" ht="15.75" x14ac:dyDescent="0.25">
      <c r="C125" s="173">
        <v>27</v>
      </c>
      <c r="D125" s="33" t="s">
        <v>100</v>
      </c>
      <c r="E125" s="34">
        <v>45822</v>
      </c>
      <c r="F125" s="178">
        <f t="shared" si="6"/>
        <v>45822</v>
      </c>
    </row>
    <row r="126" spans="3:6" ht="16.5" thickBot="1" x14ac:dyDescent="0.3">
      <c r="C126" s="177">
        <v>28</v>
      </c>
      <c r="D126" s="33" t="s">
        <v>101</v>
      </c>
      <c r="E126" s="34">
        <v>45825</v>
      </c>
      <c r="F126" s="178">
        <f t="shared" si="6"/>
        <v>45825</v>
      </c>
    </row>
    <row r="127" spans="3:6" ht="16.5" thickBot="1" x14ac:dyDescent="0.3">
      <c r="C127" s="173">
        <v>29</v>
      </c>
      <c r="D127" s="181" t="s">
        <v>102</v>
      </c>
      <c r="E127" s="182">
        <v>45834</v>
      </c>
      <c r="F127" s="183">
        <f t="shared" si="6"/>
        <v>45834</v>
      </c>
    </row>
  </sheetData>
  <sheetProtection algorithmName="SHA-512" hashValue="qCu1JlvbeGtUZQPMOA+FRPHEnxXxjVkaS1WVWPMdZco9QaPY3IGITCm79IGXeHU5rOeYOuLuLpYECxfPs3Eh5w==" saltValue="InBsG0UbDqKIcT1RSROfyw==" spinCount="100000" sheet="1" objects="1" scenarios="1"/>
  <mergeCells count="6">
    <mergeCell ref="C113:F113"/>
    <mergeCell ref="C2:F2"/>
    <mergeCell ref="C17:F17"/>
    <mergeCell ref="C48:F48"/>
    <mergeCell ref="C59:F59"/>
    <mergeCell ref="C95:F95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P74"/>
  <sheetViews>
    <sheetView rightToLeft="1" view="pageBreakPreview" zoomScaleNormal="75" zoomScaleSheetLayoutView="100" workbookViewId="0"/>
  </sheetViews>
  <sheetFormatPr defaultRowHeight="14.25" x14ac:dyDescent="0.2"/>
  <cols>
    <col min="1" max="1" width="0.875" customWidth="1"/>
    <col min="2" max="2" width="2.25" customWidth="1"/>
    <col min="3" max="3" width="9" hidden="1" customWidth="1"/>
    <col min="4" max="4" width="5.625" customWidth="1"/>
    <col min="5" max="5" width="11.625" customWidth="1"/>
    <col min="6" max="6" width="9" hidden="1" customWidth="1"/>
    <col min="7" max="7" width="5.625" customWidth="1"/>
    <col min="8" max="8" width="11.75" customWidth="1"/>
    <col min="9" max="9" width="9" hidden="1" customWidth="1"/>
    <col min="10" max="10" width="5.625" customWidth="1"/>
    <col min="11" max="11" width="12.375" customWidth="1"/>
    <col min="12" max="12" width="9" hidden="1" customWidth="1"/>
    <col min="13" max="13" width="5.625" customWidth="1"/>
    <col min="14" max="14" width="12.875" customWidth="1"/>
    <col min="15" max="15" width="2.125" customWidth="1"/>
    <col min="16" max="16" width="1.5" customWidth="1"/>
    <col min="17" max="17" width="9" hidden="1" customWidth="1"/>
    <col min="18" max="18" width="5.625" customWidth="1"/>
    <col min="19" max="19" width="11.625" customWidth="1"/>
    <col min="20" max="20" width="9" hidden="1" customWidth="1"/>
    <col min="21" max="21" width="5.625" customWidth="1"/>
    <col min="22" max="22" width="12.625" customWidth="1"/>
    <col min="23" max="23" width="9" hidden="1" customWidth="1"/>
    <col min="24" max="24" width="5.625" customWidth="1"/>
    <col min="25" max="25" width="11.125" customWidth="1"/>
    <col min="26" max="26" width="9" hidden="1" customWidth="1"/>
    <col min="27" max="27" width="5.625" customWidth="1"/>
    <col min="28" max="28" width="11.625" customWidth="1"/>
    <col min="29" max="29" width="4.625" customWidth="1"/>
    <col min="30" max="30" width="1.5" customWidth="1"/>
    <col min="31" max="31" width="9" hidden="1" customWidth="1"/>
    <col min="32" max="32" width="5.625" customWidth="1"/>
    <col min="33" max="33" width="12" customWidth="1"/>
    <col min="34" max="34" width="9" hidden="1" customWidth="1"/>
    <col min="35" max="35" width="5.625" customWidth="1"/>
    <col min="36" max="36" width="11.75" customWidth="1"/>
    <col min="37" max="37" width="9" hidden="1" customWidth="1"/>
    <col min="38" max="38" width="5.625" customWidth="1"/>
    <col min="39" max="39" width="11.125" customWidth="1"/>
    <col min="40" max="40" width="9" hidden="1" customWidth="1"/>
    <col min="41" max="41" width="5.625" customWidth="1"/>
    <col min="42" max="42" width="11.625" customWidth="1"/>
    <col min="43" max="43" width="4.625" customWidth="1"/>
  </cols>
  <sheetData>
    <row r="1" spans="2:42" ht="54.95" customHeight="1" x14ac:dyDescent="0.2"/>
    <row r="2" spans="2:42" ht="15" hidden="1" x14ac:dyDescent="0.25">
      <c r="B2" s="185">
        <v>45522</v>
      </c>
      <c r="P2" s="185">
        <v>45613</v>
      </c>
      <c r="AD2" s="185">
        <v>45718</v>
      </c>
    </row>
    <row r="3" spans="2:42" ht="6.75" customHeight="1" thickBot="1" x14ac:dyDescent="0.3">
      <c r="B3" s="186"/>
      <c r="P3" s="186"/>
      <c r="AD3" s="186"/>
    </row>
    <row r="4" spans="2:42" ht="15" x14ac:dyDescent="0.25">
      <c r="B4" s="186"/>
      <c r="C4" s="111"/>
      <c r="D4" s="1467" t="s">
        <v>301</v>
      </c>
      <c r="E4" s="1468"/>
      <c r="F4" s="1468"/>
      <c r="G4" s="1468"/>
      <c r="H4" s="1468"/>
      <c r="I4" s="1468"/>
      <c r="J4" s="1468"/>
      <c r="K4" s="1468"/>
      <c r="L4" s="1468"/>
      <c r="M4" s="1468"/>
      <c r="N4" s="1469"/>
      <c r="O4" s="111"/>
      <c r="P4" s="186"/>
      <c r="Q4" s="111"/>
      <c r="R4" s="1467" t="s">
        <v>302</v>
      </c>
      <c r="S4" s="1468"/>
      <c r="T4" s="1468"/>
      <c r="U4" s="1468"/>
      <c r="V4" s="1468"/>
      <c r="W4" s="1468"/>
      <c r="X4" s="1468"/>
      <c r="Y4" s="1468"/>
      <c r="Z4" s="1468"/>
      <c r="AA4" s="1468"/>
      <c r="AB4" s="1469"/>
      <c r="AD4" s="186"/>
      <c r="AE4" s="111"/>
      <c r="AF4" s="1467" t="s">
        <v>303</v>
      </c>
      <c r="AG4" s="1468"/>
      <c r="AH4" s="1468"/>
      <c r="AI4" s="1468"/>
      <c r="AJ4" s="1468"/>
      <c r="AK4" s="1468"/>
      <c r="AL4" s="1468"/>
      <c r="AM4" s="1468"/>
      <c r="AN4" s="1468"/>
      <c r="AO4" s="1468"/>
      <c r="AP4" s="1469"/>
    </row>
    <row r="5" spans="2:42" ht="15.75" thickBot="1" x14ac:dyDescent="0.3">
      <c r="B5" s="186"/>
      <c r="C5" s="111"/>
      <c r="D5" s="1470"/>
      <c r="E5" s="1471"/>
      <c r="F5" s="1471"/>
      <c r="G5" s="1471"/>
      <c r="H5" s="1471"/>
      <c r="I5" s="1471"/>
      <c r="J5" s="1471"/>
      <c r="K5" s="1471"/>
      <c r="L5" s="1471"/>
      <c r="M5" s="1471"/>
      <c r="N5" s="1472"/>
      <c r="O5" s="111"/>
      <c r="P5" s="186"/>
      <c r="Q5" s="111"/>
      <c r="R5" s="1470"/>
      <c r="S5" s="1471"/>
      <c r="T5" s="1471"/>
      <c r="U5" s="1471"/>
      <c r="V5" s="1471"/>
      <c r="W5" s="1471"/>
      <c r="X5" s="1471"/>
      <c r="Y5" s="1471"/>
      <c r="Z5" s="1471"/>
      <c r="AA5" s="1471"/>
      <c r="AB5" s="1472"/>
      <c r="AD5" s="186"/>
      <c r="AE5" s="111"/>
      <c r="AF5" s="1470"/>
      <c r="AG5" s="1471"/>
      <c r="AH5" s="1471"/>
      <c r="AI5" s="1471"/>
      <c r="AJ5" s="1471"/>
      <c r="AK5" s="1471"/>
      <c r="AL5" s="1471"/>
      <c r="AM5" s="1471"/>
      <c r="AN5" s="1471"/>
      <c r="AO5" s="1471"/>
      <c r="AP5" s="1472"/>
    </row>
    <row r="6" spans="2:42" ht="15" hidden="1" thickBot="1" x14ac:dyDescent="0.25">
      <c r="D6" s="1473"/>
      <c r="E6" s="1474"/>
      <c r="F6" s="1474"/>
      <c r="G6" s="1474"/>
      <c r="H6" s="1474"/>
      <c r="I6" s="1474"/>
      <c r="J6" s="1474"/>
      <c r="K6" s="1474"/>
      <c r="L6" s="1474"/>
      <c r="M6" s="1474"/>
      <c r="N6" s="1475"/>
      <c r="R6" s="1473"/>
      <c r="S6" s="1474"/>
      <c r="T6" s="1474"/>
      <c r="U6" s="1474"/>
      <c r="V6" s="1474"/>
      <c r="W6" s="1474"/>
      <c r="X6" s="1474"/>
      <c r="Y6" s="1474"/>
      <c r="Z6" s="1474"/>
      <c r="AA6" s="1474"/>
      <c r="AB6" s="1475"/>
      <c r="AF6" s="1473"/>
      <c r="AG6" s="1474"/>
      <c r="AH6" s="1474"/>
      <c r="AI6" s="1474"/>
      <c r="AJ6" s="1474"/>
      <c r="AK6" s="1474"/>
      <c r="AL6" s="1474"/>
      <c r="AM6" s="1474"/>
      <c r="AN6" s="1474"/>
      <c r="AO6" s="1474"/>
      <c r="AP6" s="1475"/>
    </row>
    <row r="7" spans="2:42" ht="15.75" thickBot="1" x14ac:dyDescent="0.3">
      <c r="D7" s="1314" t="s">
        <v>250</v>
      </c>
      <c r="E7" s="1315"/>
      <c r="F7" s="1315"/>
      <c r="G7" s="1315"/>
      <c r="H7" s="1315"/>
      <c r="I7" s="1315"/>
      <c r="J7" s="1315"/>
      <c r="K7" s="1315"/>
      <c r="L7" s="1315"/>
      <c r="M7" s="1315"/>
      <c r="N7" s="1316"/>
      <c r="R7" s="1314" t="s">
        <v>250</v>
      </c>
      <c r="S7" s="1315"/>
      <c r="T7" s="1315"/>
      <c r="U7" s="1315"/>
      <c r="V7" s="1315"/>
      <c r="W7" s="1315"/>
      <c r="X7" s="1315"/>
      <c r="Y7" s="1315"/>
      <c r="Z7" s="1315"/>
      <c r="AA7" s="1315"/>
      <c r="AB7" s="1316"/>
      <c r="AF7" s="1314" t="s">
        <v>250</v>
      </c>
      <c r="AG7" s="1315"/>
      <c r="AH7" s="1315"/>
      <c r="AI7" s="1315"/>
      <c r="AJ7" s="1315"/>
      <c r="AK7" s="1315"/>
      <c r="AL7" s="1315"/>
      <c r="AM7" s="1315"/>
      <c r="AN7" s="1315"/>
      <c r="AO7" s="1315"/>
      <c r="AP7" s="1316"/>
    </row>
    <row r="8" spans="2:42" ht="15.75" thickBot="1" x14ac:dyDescent="0.3">
      <c r="C8" s="187"/>
      <c r="D8" s="188" t="s">
        <v>277</v>
      </c>
      <c r="E8" s="189" t="s">
        <v>169</v>
      </c>
      <c r="F8" s="190"/>
      <c r="G8" s="189" t="s">
        <v>277</v>
      </c>
      <c r="H8" s="189" t="s">
        <v>170</v>
      </c>
      <c r="I8" s="190"/>
      <c r="J8" s="189" t="s">
        <v>277</v>
      </c>
      <c r="K8" s="189" t="s">
        <v>171</v>
      </c>
      <c r="L8" s="190"/>
      <c r="M8" s="189" t="s">
        <v>277</v>
      </c>
      <c r="N8" s="191" t="s">
        <v>183</v>
      </c>
      <c r="Q8" s="187"/>
      <c r="R8" s="192" t="s">
        <v>277</v>
      </c>
      <c r="S8" s="193" t="s">
        <v>169</v>
      </c>
      <c r="T8" s="194"/>
      <c r="U8" s="193" t="s">
        <v>277</v>
      </c>
      <c r="V8" s="193" t="s">
        <v>170</v>
      </c>
      <c r="W8" s="194"/>
      <c r="X8" s="193" t="s">
        <v>277</v>
      </c>
      <c r="Y8" s="193" t="s">
        <v>171</v>
      </c>
      <c r="Z8" s="194"/>
      <c r="AA8" s="193" t="s">
        <v>277</v>
      </c>
      <c r="AB8" s="195" t="s">
        <v>183</v>
      </c>
      <c r="AE8" s="187"/>
      <c r="AF8" s="192" t="s">
        <v>277</v>
      </c>
      <c r="AG8" s="193" t="s">
        <v>169</v>
      </c>
      <c r="AH8" s="194"/>
      <c r="AI8" s="193" t="s">
        <v>277</v>
      </c>
      <c r="AJ8" s="193" t="s">
        <v>170</v>
      </c>
      <c r="AK8" s="194"/>
      <c r="AL8" s="193" t="s">
        <v>277</v>
      </c>
      <c r="AM8" s="193" t="s">
        <v>171</v>
      </c>
      <c r="AN8" s="194"/>
      <c r="AO8" s="193" t="s">
        <v>277</v>
      </c>
      <c r="AP8" s="195" t="s">
        <v>183</v>
      </c>
    </row>
    <row r="9" spans="2:42" ht="15" x14ac:dyDescent="0.25">
      <c r="C9" s="187">
        <f>B2</f>
        <v>45522</v>
      </c>
      <c r="D9" s="196" t="s">
        <v>304</v>
      </c>
      <c r="E9" s="197">
        <f>C9</f>
        <v>45522</v>
      </c>
      <c r="F9" s="198">
        <f>C17+1</f>
        <v>45529</v>
      </c>
      <c r="G9" s="199" t="s">
        <v>304</v>
      </c>
      <c r="H9" s="200">
        <f>F9</f>
        <v>45529</v>
      </c>
      <c r="I9" s="198">
        <f>F17+1</f>
        <v>45536</v>
      </c>
      <c r="J9" s="199" t="s">
        <v>304</v>
      </c>
      <c r="K9" s="200">
        <f>I9</f>
        <v>45536</v>
      </c>
      <c r="L9" s="198">
        <f>I17+1</f>
        <v>45543</v>
      </c>
      <c r="M9" s="199" t="s">
        <v>304</v>
      </c>
      <c r="N9" s="201">
        <f>L9</f>
        <v>45543</v>
      </c>
      <c r="Q9" s="187">
        <f>P2</f>
        <v>45613</v>
      </c>
      <c r="R9" s="196" t="s">
        <v>304</v>
      </c>
      <c r="S9" s="197">
        <f>P2</f>
        <v>45613</v>
      </c>
      <c r="T9" s="198">
        <f>Q17+1</f>
        <v>45620</v>
      </c>
      <c r="U9" s="202" t="s">
        <v>304</v>
      </c>
      <c r="V9" s="200">
        <f>T9</f>
        <v>45620</v>
      </c>
      <c r="W9" s="198">
        <f>T17+1</f>
        <v>45627</v>
      </c>
      <c r="X9" s="202" t="s">
        <v>304</v>
      </c>
      <c r="Y9" s="200">
        <f>W9</f>
        <v>45627</v>
      </c>
      <c r="Z9" s="198">
        <f>W17+1</f>
        <v>45634</v>
      </c>
      <c r="AA9" s="202" t="s">
        <v>304</v>
      </c>
      <c r="AB9" s="201">
        <f>Z9</f>
        <v>45634</v>
      </c>
      <c r="AE9" s="187">
        <f>AD2</f>
        <v>45718</v>
      </c>
      <c r="AF9" s="203" t="s">
        <v>304</v>
      </c>
      <c r="AG9" s="204">
        <f>AD2</f>
        <v>45718</v>
      </c>
      <c r="AH9" s="205">
        <f>AE17+1</f>
        <v>45725</v>
      </c>
      <c r="AI9" s="206" t="s">
        <v>304</v>
      </c>
      <c r="AJ9" s="207">
        <f>AH9</f>
        <v>45725</v>
      </c>
      <c r="AK9" s="205">
        <f>AH17+1</f>
        <v>45732</v>
      </c>
      <c r="AL9" s="206" t="s">
        <v>304</v>
      </c>
      <c r="AM9" s="207">
        <f>AK9</f>
        <v>45732</v>
      </c>
      <c r="AN9" s="205">
        <v>45753</v>
      </c>
      <c r="AO9" s="208" t="s">
        <v>304</v>
      </c>
      <c r="AP9" s="209">
        <f>AN9</f>
        <v>45753</v>
      </c>
    </row>
    <row r="10" spans="2:42" ht="15" x14ac:dyDescent="0.25">
      <c r="C10" s="187">
        <f>C9+1</f>
        <v>45523</v>
      </c>
      <c r="D10" s="210" t="s">
        <v>245</v>
      </c>
      <c r="E10" s="211">
        <f t="shared" ref="E10:E17" si="0">C10</f>
        <v>45523</v>
      </c>
      <c r="F10" s="198">
        <f>F9+1</f>
        <v>45530</v>
      </c>
      <c r="G10" s="212" t="s">
        <v>245</v>
      </c>
      <c r="H10" s="211">
        <f t="shared" ref="H10:H17" si="1">F10</f>
        <v>45530</v>
      </c>
      <c r="I10" s="198">
        <f>I9+1</f>
        <v>45537</v>
      </c>
      <c r="J10" s="212" t="s">
        <v>245</v>
      </c>
      <c r="K10" s="211">
        <f t="shared" ref="K10:K17" si="2">I10</f>
        <v>45537</v>
      </c>
      <c r="L10" s="198">
        <f>L9+1</f>
        <v>45544</v>
      </c>
      <c r="M10" s="212" t="s">
        <v>245</v>
      </c>
      <c r="N10" s="213">
        <f t="shared" ref="N10:N17" si="3">L10</f>
        <v>45544</v>
      </c>
      <c r="Q10" s="187">
        <f>Q9+1</f>
        <v>45614</v>
      </c>
      <c r="R10" s="214" t="s">
        <v>245</v>
      </c>
      <c r="S10" s="211">
        <f t="shared" ref="S10:S13" si="4">Q10</f>
        <v>45614</v>
      </c>
      <c r="T10" s="198">
        <f>T9+1</f>
        <v>45621</v>
      </c>
      <c r="U10" s="128" t="s">
        <v>245</v>
      </c>
      <c r="V10" s="211">
        <f t="shared" ref="V10:V13" si="5">T10</f>
        <v>45621</v>
      </c>
      <c r="W10" s="198">
        <f>W9+1</f>
        <v>45628</v>
      </c>
      <c r="X10" s="128" t="s">
        <v>245</v>
      </c>
      <c r="Y10" s="211">
        <f t="shared" ref="Y10:Y13" si="6">W10</f>
        <v>45628</v>
      </c>
      <c r="Z10" s="198">
        <f>Z9+1</f>
        <v>45635</v>
      </c>
      <c r="AA10" s="128" t="s">
        <v>245</v>
      </c>
      <c r="AB10" s="213">
        <f t="shared" ref="AB10:AB13" si="7">Z10</f>
        <v>45635</v>
      </c>
      <c r="AE10" s="187">
        <f>AE9+1</f>
        <v>45719</v>
      </c>
      <c r="AF10" s="214" t="s">
        <v>245</v>
      </c>
      <c r="AG10" s="211">
        <f t="shared" ref="AG10:AG13" si="8">AE10</f>
        <v>45719</v>
      </c>
      <c r="AH10" s="198">
        <f>AH9+1</f>
        <v>45726</v>
      </c>
      <c r="AI10" s="128" t="s">
        <v>245</v>
      </c>
      <c r="AJ10" s="211">
        <f t="shared" ref="AJ10:AJ13" si="9">AH10</f>
        <v>45726</v>
      </c>
      <c r="AK10" s="198">
        <f>AK9+1</f>
        <v>45733</v>
      </c>
      <c r="AL10" s="128" t="s">
        <v>245</v>
      </c>
      <c r="AM10" s="211">
        <f t="shared" ref="AM10:AM13" si="10">AK10</f>
        <v>45733</v>
      </c>
      <c r="AN10" s="198">
        <f>AN9+1</f>
        <v>45754</v>
      </c>
      <c r="AO10" s="128" t="s">
        <v>245</v>
      </c>
      <c r="AP10" s="213">
        <f t="shared" ref="AP10:AP13" si="11">AN10</f>
        <v>45754</v>
      </c>
    </row>
    <row r="11" spans="2:42" ht="15" x14ac:dyDescent="0.25">
      <c r="C11" s="187">
        <f>C10+1</f>
        <v>45524</v>
      </c>
      <c r="D11" s="210" t="s">
        <v>246</v>
      </c>
      <c r="E11" s="211">
        <f t="shared" si="0"/>
        <v>45524</v>
      </c>
      <c r="F11" s="198">
        <f>F10+1</f>
        <v>45531</v>
      </c>
      <c r="G11" s="212" t="s">
        <v>246</v>
      </c>
      <c r="H11" s="211">
        <f t="shared" si="1"/>
        <v>45531</v>
      </c>
      <c r="I11" s="198">
        <f>I10+1</f>
        <v>45538</v>
      </c>
      <c r="J11" s="212" t="s">
        <v>246</v>
      </c>
      <c r="K11" s="211">
        <f t="shared" si="2"/>
        <v>45538</v>
      </c>
      <c r="L11" s="198">
        <f>L10+1</f>
        <v>45545</v>
      </c>
      <c r="M11" s="212" t="s">
        <v>246</v>
      </c>
      <c r="N11" s="213">
        <f t="shared" si="3"/>
        <v>45545</v>
      </c>
      <c r="Q11" s="187">
        <f>Q10+1</f>
        <v>45615</v>
      </c>
      <c r="R11" s="214" t="s">
        <v>246</v>
      </c>
      <c r="S11" s="211">
        <f t="shared" si="4"/>
        <v>45615</v>
      </c>
      <c r="T11" s="198">
        <f>T10+1</f>
        <v>45622</v>
      </c>
      <c r="U11" s="128" t="s">
        <v>246</v>
      </c>
      <c r="V11" s="211">
        <f t="shared" si="5"/>
        <v>45622</v>
      </c>
      <c r="W11" s="198">
        <f>W10+1</f>
        <v>45629</v>
      </c>
      <c r="X11" s="128" t="s">
        <v>246</v>
      </c>
      <c r="Y11" s="211">
        <f t="shared" si="6"/>
        <v>45629</v>
      </c>
      <c r="Z11" s="198">
        <f>Z10+1</f>
        <v>45636</v>
      </c>
      <c r="AA11" s="128" t="s">
        <v>246</v>
      </c>
      <c r="AB11" s="213">
        <f t="shared" si="7"/>
        <v>45636</v>
      </c>
      <c r="AE11" s="187">
        <f>AE10+1</f>
        <v>45720</v>
      </c>
      <c r="AF11" s="214" t="s">
        <v>246</v>
      </c>
      <c r="AG11" s="211">
        <f t="shared" si="8"/>
        <v>45720</v>
      </c>
      <c r="AH11" s="198">
        <f>AH10+1</f>
        <v>45727</v>
      </c>
      <c r="AI11" s="128" t="s">
        <v>246</v>
      </c>
      <c r="AJ11" s="211">
        <f t="shared" si="9"/>
        <v>45727</v>
      </c>
      <c r="AK11" s="198">
        <f>AK10+1</f>
        <v>45734</v>
      </c>
      <c r="AL11" s="128" t="s">
        <v>246</v>
      </c>
      <c r="AM11" s="211">
        <f t="shared" si="10"/>
        <v>45734</v>
      </c>
      <c r="AN11" s="198">
        <f>AN10+1</f>
        <v>45755</v>
      </c>
      <c r="AO11" s="128" t="s">
        <v>246</v>
      </c>
      <c r="AP11" s="213">
        <f t="shared" si="11"/>
        <v>45755</v>
      </c>
    </row>
    <row r="12" spans="2:42" ht="15" x14ac:dyDescent="0.25">
      <c r="C12" s="187">
        <f>C11+1</f>
        <v>45525</v>
      </c>
      <c r="D12" s="210" t="s">
        <v>247</v>
      </c>
      <c r="E12" s="211">
        <f t="shared" si="0"/>
        <v>45525</v>
      </c>
      <c r="F12" s="198">
        <f>F11+1</f>
        <v>45532</v>
      </c>
      <c r="G12" s="212" t="s">
        <v>247</v>
      </c>
      <c r="H12" s="211">
        <f t="shared" si="1"/>
        <v>45532</v>
      </c>
      <c r="I12" s="198">
        <f>I11+1</f>
        <v>45539</v>
      </c>
      <c r="J12" s="212" t="s">
        <v>247</v>
      </c>
      <c r="K12" s="211">
        <f t="shared" si="2"/>
        <v>45539</v>
      </c>
      <c r="L12" s="198">
        <f>L11+1</f>
        <v>45546</v>
      </c>
      <c r="M12" s="212" t="s">
        <v>247</v>
      </c>
      <c r="N12" s="213">
        <f t="shared" si="3"/>
        <v>45546</v>
      </c>
      <c r="Q12" s="187">
        <f>Q11+1</f>
        <v>45616</v>
      </c>
      <c r="R12" s="214" t="s">
        <v>247</v>
      </c>
      <c r="S12" s="211">
        <f t="shared" si="4"/>
        <v>45616</v>
      </c>
      <c r="T12" s="198">
        <f>T11+1</f>
        <v>45623</v>
      </c>
      <c r="U12" s="128" t="s">
        <v>247</v>
      </c>
      <c r="V12" s="211">
        <f t="shared" si="5"/>
        <v>45623</v>
      </c>
      <c r="W12" s="198">
        <f>W11+1</f>
        <v>45630</v>
      </c>
      <c r="X12" s="128" t="s">
        <v>247</v>
      </c>
      <c r="Y12" s="211">
        <f t="shared" si="6"/>
        <v>45630</v>
      </c>
      <c r="Z12" s="198">
        <f>Z11+1</f>
        <v>45637</v>
      </c>
      <c r="AA12" s="215" t="s">
        <v>247</v>
      </c>
      <c r="AB12" s="216">
        <f t="shared" si="7"/>
        <v>45637</v>
      </c>
      <c r="AE12" s="187">
        <f>AE11+1</f>
        <v>45721</v>
      </c>
      <c r="AF12" s="214" t="s">
        <v>247</v>
      </c>
      <c r="AG12" s="211">
        <f t="shared" si="8"/>
        <v>45721</v>
      </c>
      <c r="AH12" s="198">
        <f>AH11+1</f>
        <v>45728</v>
      </c>
      <c r="AI12" s="128" t="s">
        <v>247</v>
      </c>
      <c r="AJ12" s="211">
        <f t="shared" si="9"/>
        <v>45728</v>
      </c>
      <c r="AK12" s="198">
        <f>AK11+1</f>
        <v>45735</v>
      </c>
      <c r="AL12" s="128" t="s">
        <v>247</v>
      </c>
      <c r="AM12" s="211">
        <f t="shared" si="10"/>
        <v>45735</v>
      </c>
      <c r="AN12" s="198">
        <f>AN11+1</f>
        <v>45756</v>
      </c>
      <c r="AO12" s="128" t="s">
        <v>247</v>
      </c>
      <c r="AP12" s="213">
        <f t="shared" si="11"/>
        <v>45756</v>
      </c>
    </row>
    <row r="13" spans="2:42" ht="15.75" thickBot="1" x14ac:dyDescent="0.3">
      <c r="C13" s="187">
        <f>C12+1</f>
        <v>45526</v>
      </c>
      <c r="D13" s="210" t="s">
        <v>248</v>
      </c>
      <c r="E13" s="211">
        <f t="shared" si="0"/>
        <v>45526</v>
      </c>
      <c r="F13" s="198">
        <f>F12+1</f>
        <v>45533</v>
      </c>
      <c r="G13" s="212" t="s">
        <v>248</v>
      </c>
      <c r="H13" s="211">
        <f t="shared" si="1"/>
        <v>45533</v>
      </c>
      <c r="I13" s="198">
        <f>I12+1</f>
        <v>45540</v>
      </c>
      <c r="J13" s="212" t="s">
        <v>248</v>
      </c>
      <c r="K13" s="211">
        <f t="shared" si="2"/>
        <v>45540</v>
      </c>
      <c r="L13" s="198">
        <f>L12+1</f>
        <v>45547</v>
      </c>
      <c r="M13" s="212" t="s">
        <v>248</v>
      </c>
      <c r="N13" s="213">
        <f t="shared" si="3"/>
        <v>45547</v>
      </c>
      <c r="Q13" s="187">
        <f>Q12+1</f>
        <v>45617</v>
      </c>
      <c r="R13" s="214" t="s">
        <v>248</v>
      </c>
      <c r="S13" s="211">
        <f t="shared" si="4"/>
        <v>45617</v>
      </c>
      <c r="T13" s="198">
        <f>T12+1</f>
        <v>45624</v>
      </c>
      <c r="U13" s="128" t="s">
        <v>248</v>
      </c>
      <c r="V13" s="211">
        <f t="shared" si="5"/>
        <v>45624</v>
      </c>
      <c r="W13" s="198">
        <f>W12+1</f>
        <v>45631</v>
      </c>
      <c r="X13" s="128" t="s">
        <v>248</v>
      </c>
      <c r="Y13" s="211">
        <f t="shared" si="6"/>
        <v>45631</v>
      </c>
      <c r="Z13" s="198">
        <f>Z12+1</f>
        <v>45638</v>
      </c>
      <c r="AA13" s="215" t="s">
        <v>248</v>
      </c>
      <c r="AB13" s="216">
        <f t="shared" si="7"/>
        <v>45638</v>
      </c>
      <c r="AE13" s="187">
        <f>AE12+1</f>
        <v>45722</v>
      </c>
      <c r="AF13" s="214" t="s">
        <v>248</v>
      </c>
      <c r="AG13" s="211">
        <f t="shared" si="8"/>
        <v>45722</v>
      </c>
      <c r="AH13" s="198">
        <f>AH12+1</f>
        <v>45729</v>
      </c>
      <c r="AI13" s="128" t="s">
        <v>248</v>
      </c>
      <c r="AJ13" s="211">
        <f t="shared" si="9"/>
        <v>45729</v>
      </c>
      <c r="AK13" s="198">
        <f>AK12+1</f>
        <v>45736</v>
      </c>
      <c r="AL13" s="215" t="s">
        <v>248</v>
      </c>
      <c r="AM13" s="217">
        <f t="shared" si="10"/>
        <v>45736</v>
      </c>
      <c r="AN13" s="198">
        <f>AN12+1</f>
        <v>45757</v>
      </c>
      <c r="AO13" s="128" t="s">
        <v>248</v>
      </c>
      <c r="AP13" s="213">
        <f t="shared" si="11"/>
        <v>45757</v>
      </c>
    </row>
    <row r="14" spans="2:42" ht="15.75" hidden="1" thickBot="1" x14ac:dyDescent="0.3">
      <c r="C14" s="187"/>
      <c r="D14" s="214"/>
      <c r="E14" s="211"/>
      <c r="F14" s="198"/>
      <c r="G14" s="128"/>
      <c r="H14" s="211"/>
      <c r="I14" s="198"/>
      <c r="J14" s="128"/>
      <c r="K14" s="211"/>
      <c r="L14" s="198"/>
      <c r="M14" s="128"/>
      <c r="N14" s="213"/>
      <c r="Q14" s="187"/>
      <c r="R14" s="214"/>
      <c r="S14" s="211"/>
      <c r="T14" s="198"/>
      <c r="U14" s="128"/>
      <c r="V14" s="211"/>
      <c r="W14" s="198"/>
      <c r="X14" s="128"/>
      <c r="Y14" s="211"/>
      <c r="Z14" s="198"/>
      <c r="AA14" s="128"/>
      <c r="AB14" s="213"/>
      <c r="AE14" s="187"/>
      <c r="AF14" s="214"/>
      <c r="AG14" s="211"/>
      <c r="AH14" s="198"/>
      <c r="AI14" s="128"/>
      <c r="AJ14" s="211"/>
      <c r="AK14" s="198"/>
      <c r="AL14" s="215"/>
      <c r="AM14" s="217"/>
      <c r="AN14" s="198"/>
      <c r="AO14" s="128"/>
      <c r="AP14" s="213"/>
    </row>
    <row r="15" spans="2:42" ht="15.75" hidden="1" thickBot="1" x14ac:dyDescent="0.3">
      <c r="C15" s="187"/>
      <c r="D15" s="214"/>
      <c r="E15" s="211"/>
      <c r="F15" s="198"/>
      <c r="G15" s="128"/>
      <c r="H15" s="211"/>
      <c r="I15" s="198"/>
      <c r="J15" s="128"/>
      <c r="K15" s="211"/>
      <c r="L15" s="198"/>
      <c r="M15" s="128"/>
      <c r="N15" s="213"/>
      <c r="Q15" s="187"/>
      <c r="R15" s="214"/>
      <c r="S15" s="211"/>
      <c r="T15" s="198"/>
      <c r="U15" s="128"/>
      <c r="V15" s="211"/>
      <c r="W15" s="198"/>
      <c r="X15" s="128"/>
      <c r="Y15" s="211"/>
      <c r="Z15" s="198"/>
      <c r="AA15" s="128"/>
      <c r="AB15" s="213"/>
      <c r="AE15" s="187"/>
      <c r="AF15" s="214"/>
      <c r="AG15" s="211"/>
      <c r="AH15" s="198"/>
      <c r="AI15" s="128"/>
      <c r="AJ15" s="211"/>
      <c r="AK15" s="198"/>
      <c r="AL15" s="215"/>
      <c r="AM15" s="217"/>
      <c r="AN15" s="198"/>
      <c r="AO15" s="128"/>
      <c r="AP15" s="213"/>
    </row>
    <row r="16" spans="2:42" ht="15.75" hidden="1" thickBot="1" x14ac:dyDescent="0.3">
      <c r="C16" s="187">
        <f>C13+1</f>
        <v>45527</v>
      </c>
      <c r="D16" s="218" t="s">
        <v>305</v>
      </c>
      <c r="E16" s="219">
        <f t="shared" si="0"/>
        <v>45527</v>
      </c>
      <c r="F16" s="220">
        <f>F13+1</f>
        <v>45534</v>
      </c>
      <c r="G16" s="221" t="s">
        <v>305</v>
      </c>
      <c r="H16" s="219">
        <f t="shared" si="1"/>
        <v>45534</v>
      </c>
      <c r="I16" s="220">
        <f>I13+1</f>
        <v>45541</v>
      </c>
      <c r="J16" s="221" t="s">
        <v>305</v>
      </c>
      <c r="K16" s="219">
        <f t="shared" si="2"/>
        <v>45541</v>
      </c>
      <c r="L16" s="220">
        <f>L13+1</f>
        <v>45548</v>
      </c>
      <c r="M16" s="221" t="s">
        <v>305</v>
      </c>
      <c r="N16" s="222">
        <f t="shared" si="3"/>
        <v>45548</v>
      </c>
      <c r="Q16" s="187">
        <f>Q13+1</f>
        <v>45618</v>
      </c>
      <c r="R16" s="218" t="s">
        <v>305</v>
      </c>
      <c r="S16" s="219">
        <f t="shared" ref="S16:S17" si="12">Q16</f>
        <v>45618</v>
      </c>
      <c r="T16" s="220">
        <f>T13+1</f>
        <v>45625</v>
      </c>
      <c r="U16" s="221" t="s">
        <v>305</v>
      </c>
      <c r="V16" s="219">
        <f t="shared" ref="V16:V17" si="13">T16</f>
        <v>45625</v>
      </c>
      <c r="W16" s="220">
        <f>W13+1</f>
        <v>45632</v>
      </c>
      <c r="X16" s="221" t="s">
        <v>305</v>
      </c>
      <c r="Y16" s="219">
        <f t="shared" ref="Y16:Y17" si="14">W16</f>
        <v>45632</v>
      </c>
      <c r="Z16" s="220">
        <f>Z13+1</f>
        <v>45639</v>
      </c>
      <c r="AA16" s="221" t="s">
        <v>305</v>
      </c>
      <c r="AB16" s="222">
        <f t="shared" ref="AB16:AB17" si="15">Z16</f>
        <v>45639</v>
      </c>
      <c r="AE16" s="187">
        <f>AE13+1</f>
        <v>45723</v>
      </c>
      <c r="AF16" s="218" t="s">
        <v>305</v>
      </c>
      <c r="AG16" s="219">
        <f t="shared" ref="AG16:AG17" si="16">AE16</f>
        <v>45723</v>
      </c>
      <c r="AH16" s="220">
        <f>AH13+1</f>
        <v>45730</v>
      </c>
      <c r="AI16" s="221" t="s">
        <v>305</v>
      </c>
      <c r="AJ16" s="219">
        <f t="shared" ref="AJ16:AJ17" si="17">AH16</f>
        <v>45730</v>
      </c>
      <c r="AK16" s="198">
        <f>AK13+1</f>
        <v>45737</v>
      </c>
      <c r="AL16" s="215" t="s">
        <v>305</v>
      </c>
      <c r="AM16" s="217">
        <f t="shared" ref="AM16:AM17" si="18">AK16</f>
        <v>45737</v>
      </c>
      <c r="AN16" s="198">
        <f>AN13+1</f>
        <v>45758</v>
      </c>
      <c r="AO16" s="221" t="s">
        <v>305</v>
      </c>
      <c r="AP16" s="222">
        <f t="shared" ref="AP16:AP17" si="19">AN16</f>
        <v>45758</v>
      </c>
    </row>
    <row r="17" spans="3:42" ht="15.75" hidden="1" thickBot="1" x14ac:dyDescent="0.3">
      <c r="C17" s="187">
        <f>C16+1</f>
        <v>45528</v>
      </c>
      <c r="D17" s="223" t="s">
        <v>306</v>
      </c>
      <c r="E17" s="224">
        <f t="shared" si="0"/>
        <v>45528</v>
      </c>
      <c r="F17" s="225">
        <f>F16+1</f>
        <v>45535</v>
      </c>
      <c r="G17" s="226" t="s">
        <v>306</v>
      </c>
      <c r="H17" s="224">
        <f t="shared" si="1"/>
        <v>45535</v>
      </c>
      <c r="I17" s="225">
        <f>I16+1</f>
        <v>45542</v>
      </c>
      <c r="J17" s="226" t="s">
        <v>306</v>
      </c>
      <c r="K17" s="224">
        <f t="shared" si="2"/>
        <v>45542</v>
      </c>
      <c r="L17" s="225">
        <f>L16+1</f>
        <v>45549</v>
      </c>
      <c r="M17" s="226" t="s">
        <v>306</v>
      </c>
      <c r="N17" s="227">
        <f t="shared" si="3"/>
        <v>45549</v>
      </c>
      <c r="Q17" s="187">
        <f>Q16+1</f>
        <v>45619</v>
      </c>
      <c r="R17" s="218" t="s">
        <v>306</v>
      </c>
      <c r="S17" s="219">
        <f t="shared" si="12"/>
        <v>45619</v>
      </c>
      <c r="T17" s="220">
        <f>T16+1</f>
        <v>45626</v>
      </c>
      <c r="U17" s="221" t="s">
        <v>306</v>
      </c>
      <c r="V17" s="219">
        <f t="shared" si="13"/>
        <v>45626</v>
      </c>
      <c r="W17" s="220">
        <f>W16+1</f>
        <v>45633</v>
      </c>
      <c r="X17" s="221" t="s">
        <v>306</v>
      </c>
      <c r="Y17" s="219">
        <f t="shared" si="14"/>
        <v>45633</v>
      </c>
      <c r="Z17" s="220">
        <f>Z16+1</f>
        <v>45640</v>
      </c>
      <c r="AA17" s="221" t="s">
        <v>306</v>
      </c>
      <c r="AB17" s="222">
        <f t="shared" si="15"/>
        <v>45640</v>
      </c>
      <c r="AE17" s="187">
        <f>AE16+1</f>
        <v>45724</v>
      </c>
      <c r="AF17" s="218" t="s">
        <v>306</v>
      </c>
      <c r="AG17" s="219">
        <f t="shared" si="16"/>
        <v>45724</v>
      </c>
      <c r="AH17" s="220">
        <f>AH16+1</f>
        <v>45731</v>
      </c>
      <c r="AI17" s="221" t="s">
        <v>306</v>
      </c>
      <c r="AJ17" s="219">
        <f t="shared" si="17"/>
        <v>45731</v>
      </c>
      <c r="AK17" s="198">
        <f>AK16+1</f>
        <v>45738</v>
      </c>
      <c r="AL17" s="215" t="s">
        <v>306</v>
      </c>
      <c r="AM17" s="217">
        <f t="shared" si="18"/>
        <v>45738</v>
      </c>
      <c r="AN17" s="198">
        <f>AN16+1</f>
        <v>45759</v>
      </c>
      <c r="AO17" s="221" t="s">
        <v>306</v>
      </c>
      <c r="AP17" s="222">
        <f t="shared" si="19"/>
        <v>45759</v>
      </c>
    </row>
    <row r="18" spans="3:42" ht="30" customHeight="1" thickBot="1" x14ac:dyDescent="0.3">
      <c r="C18" s="187"/>
      <c r="D18" s="893"/>
      <c r="E18" s="895"/>
      <c r="F18" s="895"/>
      <c r="G18" s="895"/>
      <c r="H18" s="895"/>
      <c r="I18" s="895"/>
      <c r="J18" s="895"/>
      <c r="K18" s="895"/>
      <c r="L18" s="895"/>
      <c r="M18" s="895"/>
      <c r="N18" s="894"/>
      <c r="Q18" s="187"/>
      <c r="R18" s="914"/>
      <c r="S18" s="1186"/>
      <c r="T18" s="1186"/>
      <c r="U18" s="1186"/>
      <c r="V18" s="1186"/>
      <c r="W18" s="1186"/>
      <c r="X18" s="1186"/>
      <c r="Y18" s="1186"/>
      <c r="Z18" s="1186"/>
      <c r="AA18" s="1186"/>
      <c r="AB18" s="1187"/>
      <c r="AE18" s="187"/>
      <c r="AF18" s="914"/>
      <c r="AG18" s="1186"/>
      <c r="AH18" s="1186"/>
      <c r="AI18" s="1186"/>
      <c r="AJ18" s="1186"/>
      <c r="AK18" s="1186"/>
      <c r="AL18" s="1186"/>
      <c r="AM18" s="1186"/>
      <c r="AN18" s="1186"/>
      <c r="AO18" s="1186"/>
      <c r="AP18" s="1187"/>
    </row>
    <row r="19" spans="3:42" ht="15.75" thickBot="1" x14ac:dyDescent="0.3">
      <c r="C19" s="187"/>
      <c r="D19" s="188" t="s">
        <v>277</v>
      </c>
      <c r="E19" s="189" t="s">
        <v>184</v>
      </c>
      <c r="F19" s="228"/>
      <c r="G19" s="189" t="s">
        <v>277</v>
      </c>
      <c r="H19" s="189" t="s">
        <v>185</v>
      </c>
      <c r="I19" s="228"/>
      <c r="J19" s="189" t="s">
        <v>277</v>
      </c>
      <c r="K19" s="189" t="s">
        <v>186</v>
      </c>
      <c r="L19" s="228"/>
      <c r="M19" s="189" t="s">
        <v>277</v>
      </c>
      <c r="N19" s="191" t="s">
        <v>187</v>
      </c>
      <c r="Q19" s="187"/>
      <c r="R19" s="192" t="s">
        <v>277</v>
      </c>
      <c r="S19" s="193" t="s">
        <v>184</v>
      </c>
      <c r="T19" s="194"/>
      <c r="U19" s="193" t="s">
        <v>277</v>
      </c>
      <c r="V19" s="193" t="s">
        <v>185</v>
      </c>
      <c r="W19" s="194"/>
      <c r="X19" s="193" t="s">
        <v>277</v>
      </c>
      <c r="Y19" s="193" t="s">
        <v>186</v>
      </c>
      <c r="Z19" s="194"/>
      <c r="AA19" s="1457" t="s">
        <v>307</v>
      </c>
      <c r="AB19" s="850"/>
      <c r="AE19" s="187"/>
      <c r="AF19" s="192" t="s">
        <v>277</v>
      </c>
      <c r="AG19" s="193" t="s">
        <v>184</v>
      </c>
      <c r="AH19" s="194"/>
      <c r="AI19" s="193" t="s">
        <v>277</v>
      </c>
      <c r="AJ19" s="193" t="s">
        <v>185</v>
      </c>
      <c r="AK19" s="194"/>
      <c r="AL19" s="193" t="s">
        <v>277</v>
      </c>
      <c r="AM19" s="193" t="s">
        <v>186</v>
      </c>
      <c r="AN19" s="194"/>
      <c r="AO19" s="193" t="s">
        <v>277</v>
      </c>
      <c r="AP19" s="195" t="s">
        <v>187</v>
      </c>
    </row>
    <row r="20" spans="3:42" ht="15" x14ac:dyDescent="0.25">
      <c r="C20" s="187">
        <f>L17+1</f>
        <v>45550</v>
      </c>
      <c r="D20" s="229" t="s">
        <v>304</v>
      </c>
      <c r="E20" s="200">
        <f>C20</f>
        <v>45550</v>
      </c>
      <c r="F20" s="230">
        <f>C28+1</f>
        <v>45557</v>
      </c>
      <c r="G20" s="231" t="s">
        <v>304</v>
      </c>
      <c r="H20" s="232">
        <f>F20</f>
        <v>45557</v>
      </c>
      <c r="I20" s="230">
        <f>F28+1</f>
        <v>45564</v>
      </c>
      <c r="J20" s="199" t="s">
        <v>304</v>
      </c>
      <c r="K20" s="200">
        <f>I20</f>
        <v>45564</v>
      </c>
      <c r="L20" s="230">
        <f>I28+1</f>
        <v>45571</v>
      </c>
      <c r="M20" s="199" t="s">
        <v>304</v>
      </c>
      <c r="N20" s="201">
        <f>L20</f>
        <v>45571</v>
      </c>
      <c r="Q20" s="187">
        <f>Z17+1</f>
        <v>45641</v>
      </c>
      <c r="R20" s="233" t="s">
        <v>304</v>
      </c>
      <c r="S20" s="200">
        <f>Q20</f>
        <v>45641</v>
      </c>
      <c r="T20" s="198">
        <f>Q28+1</f>
        <v>45648</v>
      </c>
      <c r="U20" s="202" t="s">
        <v>304</v>
      </c>
      <c r="V20" s="200">
        <f>T20</f>
        <v>45648</v>
      </c>
      <c r="W20" s="198">
        <f>T28+1</f>
        <v>45655</v>
      </c>
      <c r="X20" s="202" t="s">
        <v>304</v>
      </c>
      <c r="Y20" s="200">
        <f>W20</f>
        <v>45655</v>
      </c>
      <c r="Z20" s="198">
        <f>W28+1</f>
        <v>45662</v>
      </c>
      <c r="AA20" s="231" t="s">
        <v>304</v>
      </c>
      <c r="AB20" s="234">
        <f>Z20</f>
        <v>45662</v>
      </c>
      <c r="AE20" s="187">
        <f>AN17+1</f>
        <v>45760</v>
      </c>
      <c r="AF20" s="233" t="s">
        <v>304</v>
      </c>
      <c r="AG20" s="200">
        <f>AE20</f>
        <v>45760</v>
      </c>
      <c r="AH20" s="198">
        <f>AE28+1</f>
        <v>45767</v>
      </c>
      <c r="AI20" s="202" t="s">
        <v>304</v>
      </c>
      <c r="AJ20" s="200">
        <f>AH20</f>
        <v>45767</v>
      </c>
      <c r="AK20" s="198">
        <f>AH28+1</f>
        <v>45774</v>
      </c>
      <c r="AL20" s="202" t="s">
        <v>304</v>
      </c>
      <c r="AM20" s="200">
        <f>AK20</f>
        <v>45774</v>
      </c>
      <c r="AN20" s="198">
        <f>AK28+1</f>
        <v>45781</v>
      </c>
      <c r="AO20" s="231" t="s">
        <v>304</v>
      </c>
      <c r="AP20" s="234">
        <f>AN20</f>
        <v>45781</v>
      </c>
    </row>
    <row r="21" spans="3:42" ht="15" x14ac:dyDescent="0.25">
      <c r="C21" s="187">
        <f>C20+1</f>
        <v>45551</v>
      </c>
      <c r="D21" s="210" t="s">
        <v>245</v>
      </c>
      <c r="E21" s="211">
        <f t="shared" ref="E21:E28" si="20">C21</f>
        <v>45551</v>
      </c>
      <c r="F21" s="53">
        <f>F20+1</f>
        <v>45558</v>
      </c>
      <c r="G21" s="215" t="s">
        <v>245</v>
      </c>
      <c r="H21" s="217">
        <f t="shared" ref="H21:H28" si="21">F21</f>
        <v>45558</v>
      </c>
      <c r="I21" s="53">
        <f>I20+1</f>
        <v>45565</v>
      </c>
      <c r="J21" s="212" t="s">
        <v>245</v>
      </c>
      <c r="K21" s="211">
        <f t="shared" ref="K21:K28" si="22">I21</f>
        <v>45565</v>
      </c>
      <c r="L21" s="53">
        <f>L20+1</f>
        <v>45572</v>
      </c>
      <c r="M21" s="212" t="s">
        <v>245</v>
      </c>
      <c r="N21" s="213">
        <f t="shared" ref="N21:N28" si="23">L21</f>
        <v>45572</v>
      </c>
      <c r="Q21" s="187">
        <f>Q20+1</f>
        <v>45642</v>
      </c>
      <c r="R21" s="214" t="s">
        <v>245</v>
      </c>
      <c r="S21" s="211">
        <f t="shared" ref="S21:S28" si="24">Q21</f>
        <v>45642</v>
      </c>
      <c r="T21" s="198">
        <f>T20+1</f>
        <v>45649</v>
      </c>
      <c r="U21" s="128" t="s">
        <v>245</v>
      </c>
      <c r="V21" s="211">
        <f t="shared" ref="V21:V28" si="25">T21</f>
        <v>45649</v>
      </c>
      <c r="W21" s="198">
        <f>W20+1</f>
        <v>45656</v>
      </c>
      <c r="X21" s="128" t="s">
        <v>245</v>
      </c>
      <c r="Y21" s="211">
        <f t="shared" ref="Y21:Y28" si="26">W21</f>
        <v>45656</v>
      </c>
      <c r="Z21" s="198">
        <f>Z20+1</f>
        <v>45663</v>
      </c>
      <c r="AA21" s="215" t="s">
        <v>245</v>
      </c>
      <c r="AB21" s="216">
        <f t="shared" ref="AB21:AB28" si="27">Z21</f>
        <v>45663</v>
      </c>
      <c r="AE21" s="187">
        <f>AE20+1</f>
        <v>45761</v>
      </c>
      <c r="AF21" s="214" t="s">
        <v>245</v>
      </c>
      <c r="AG21" s="211">
        <f t="shared" ref="AG21:AG28" si="28">AE21</f>
        <v>45761</v>
      </c>
      <c r="AH21" s="198">
        <f>AH20+1</f>
        <v>45768</v>
      </c>
      <c r="AI21" s="128" t="s">
        <v>245</v>
      </c>
      <c r="AJ21" s="211">
        <f t="shared" ref="AJ21:AJ28" si="29">AH21</f>
        <v>45768</v>
      </c>
      <c r="AK21" s="198">
        <f>AK20+1</f>
        <v>45775</v>
      </c>
      <c r="AL21" s="128" t="s">
        <v>245</v>
      </c>
      <c r="AM21" s="211">
        <f t="shared" ref="AM21:AM28" si="30">AK21</f>
        <v>45775</v>
      </c>
      <c r="AN21" s="198">
        <f>AN20+1</f>
        <v>45782</v>
      </c>
      <c r="AO21" s="215" t="s">
        <v>245</v>
      </c>
      <c r="AP21" s="216">
        <f t="shared" ref="AP21:AP28" si="31">AN21</f>
        <v>45782</v>
      </c>
    </row>
    <row r="22" spans="3:42" ht="15" x14ac:dyDescent="0.25">
      <c r="C22" s="187">
        <f>C21+1</f>
        <v>45552</v>
      </c>
      <c r="D22" s="210" t="s">
        <v>246</v>
      </c>
      <c r="E22" s="211">
        <f t="shared" si="20"/>
        <v>45552</v>
      </c>
      <c r="F22" s="53">
        <f>F21+1</f>
        <v>45559</v>
      </c>
      <c r="G22" s="128" t="s">
        <v>246</v>
      </c>
      <c r="H22" s="211">
        <f t="shared" si="21"/>
        <v>45559</v>
      </c>
      <c r="I22" s="53">
        <f>I21+1</f>
        <v>45566</v>
      </c>
      <c r="J22" s="212" t="s">
        <v>246</v>
      </c>
      <c r="K22" s="211">
        <f t="shared" si="22"/>
        <v>45566</v>
      </c>
      <c r="L22" s="53">
        <f>L21+1</f>
        <v>45573</v>
      </c>
      <c r="M22" s="212" t="s">
        <v>246</v>
      </c>
      <c r="N22" s="213">
        <f t="shared" si="23"/>
        <v>45573</v>
      </c>
      <c r="Q22" s="187">
        <f>Q21+1</f>
        <v>45643</v>
      </c>
      <c r="R22" s="214" t="s">
        <v>246</v>
      </c>
      <c r="S22" s="211">
        <f t="shared" si="24"/>
        <v>45643</v>
      </c>
      <c r="T22" s="198">
        <f>T21+1</f>
        <v>45650</v>
      </c>
      <c r="U22" s="128" t="s">
        <v>246</v>
      </c>
      <c r="V22" s="211">
        <f t="shared" si="25"/>
        <v>45650</v>
      </c>
      <c r="W22" s="198">
        <f>W21+1</f>
        <v>45657</v>
      </c>
      <c r="X22" s="128" t="s">
        <v>246</v>
      </c>
      <c r="Y22" s="211">
        <f t="shared" si="26"/>
        <v>45657</v>
      </c>
      <c r="Z22" s="198">
        <f>Z21+1</f>
        <v>45664</v>
      </c>
      <c r="AA22" s="215" t="s">
        <v>246</v>
      </c>
      <c r="AB22" s="216">
        <f t="shared" si="27"/>
        <v>45664</v>
      </c>
      <c r="AE22" s="187">
        <f>AE21+1</f>
        <v>45762</v>
      </c>
      <c r="AF22" s="214" t="s">
        <v>246</v>
      </c>
      <c r="AG22" s="211">
        <f t="shared" si="28"/>
        <v>45762</v>
      </c>
      <c r="AH22" s="198">
        <f>AH21+1</f>
        <v>45769</v>
      </c>
      <c r="AI22" s="128" t="s">
        <v>246</v>
      </c>
      <c r="AJ22" s="211">
        <f t="shared" si="29"/>
        <v>45769</v>
      </c>
      <c r="AK22" s="198">
        <f>AK21+1</f>
        <v>45776</v>
      </c>
      <c r="AL22" s="128" t="s">
        <v>246</v>
      </c>
      <c r="AM22" s="211">
        <f t="shared" si="30"/>
        <v>45776</v>
      </c>
      <c r="AN22" s="198">
        <f>AN21+1</f>
        <v>45783</v>
      </c>
      <c r="AO22" s="128" t="s">
        <v>246</v>
      </c>
      <c r="AP22" s="213">
        <f t="shared" si="31"/>
        <v>45783</v>
      </c>
    </row>
    <row r="23" spans="3:42" ht="15" x14ac:dyDescent="0.25">
      <c r="C23" s="187">
        <f>C22+1</f>
        <v>45553</v>
      </c>
      <c r="D23" s="210" t="s">
        <v>247</v>
      </c>
      <c r="E23" s="211">
        <f t="shared" si="20"/>
        <v>45553</v>
      </c>
      <c r="F23" s="53">
        <f>F22+1</f>
        <v>45560</v>
      </c>
      <c r="G23" s="128" t="s">
        <v>247</v>
      </c>
      <c r="H23" s="211">
        <f t="shared" si="21"/>
        <v>45560</v>
      </c>
      <c r="I23" s="53">
        <f>I22+1</f>
        <v>45567</v>
      </c>
      <c r="J23" s="212" t="s">
        <v>247</v>
      </c>
      <c r="K23" s="211">
        <f t="shared" si="22"/>
        <v>45567</v>
      </c>
      <c r="L23" s="53">
        <f>L22+1</f>
        <v>45574</v>
      </c>
      <c r="M23" s="212" t="s">
        <v>247</v>
      </c>
      <c r="N23" s="213">
        <f t="shared" si="23"/>
        <v>45574</v>
      </c>
      <c r="Q23" s="187">
        <f>Q22+1</f>
        <v>45644</v>
      </c>
      <c r="R23" s="214" t="s">
        <v>247</v>
      </c>
      <c r="S23" s="211">
        <f t="shared" si="24"/>
        <v>45644</v>
      </c>
      <c r="T23" s="198">
        <f>T22+1</f>
        <v>45651</v>
      </c>
      <c r="U23" s="128" t="s">
        <v>247</v>
      </c>
      <c r="V23" s="211">
        <f t="shared" si="25"/>
        <v>45651</v>
      </c>
      <c r="W23" s="198">
        <f>W22+1</f>
        <v>45658</v>
      </c>
      <c r="X23" s="128" t="s">
        <v>247</v>
      </c>
      <c r="Y23" s="211">
        <f t="shared" si="26"/>
        <v>45658</v>
      </c>
      <c r="Z23" s="198">
        <f>Z22+1</f>
        <v>45665</v>
      </c>
      <c r="AA23" s="215" t="s">
        <v>247</v>
      </c>
      <c r="AB23" s="216">
        <f t="shared" si="27"/>
        <v>45665</v>
      </c>
      <c r="AE23" s="187">
        <f>AE22+1</f>
        <v>45763</v>
      </c>
      <c r="AF23" s="214" t="s">
        <v>247</v>
      </c>
      <c r="AG23" s="211">
        <f t="shared" si="28"/>
        <v>45763</v>
      </c>
      <c r="AH23" s="198">
        <f>AH22+1</f>
        <v>45770</v>
      </c>
      <c r="AI23" s="128" t="s">
        <v>247</v>
      </c>
      <c r="AJ23" s="211">
        <f t="shared" si="29"/>
        <v>45770</v>
      </c>
      <c r="AK23" s="198">
        <f>AK22+1</f>
        <v>45777</v>
      </c>
      <c r="AL23" s="128" t="s">
        <v>247</v>
      </c>
      <c r="AM23" s="211">
        <f t="shared" si="30"/>
        <v>45777</v>
      </c>
      <c r="AN23" s="198">
        <f>AN22+1</f>
        <v>45784</v>
      </c>
      <c r="AO23" s="128" t="s">
        <v>247</v>
      </c>
      <c r="AP23" s="213">
        <f t="shared" si="31"/>
        <v>45784</v>
      </c>
    </row>
    <row r="24" spans="3:42" ht="15.75" thickBot="1" x14ac:dyDescent="0.3">
      <c r="C24" s="187">
        <f>C23+1</f>
        <v>45554</v>
      </c>
      <c r="D24" s="210" t="s">
        <v>248</v>
      </c>
      <c r="E24" s="211">
        <f t="shared" si="20"/>
        <v>45554</v>
      </c>
      <c r="F24" s="53">
        <f>F23+1</f>
        <v>45561</v>
      </c>
      <c r="G24" s="128" t="s">
        <v>248</v>
      </c>
      <c r="H24" s="211">
        <f t="shared" si="21"/>
        <v>45561</v>
      </c>
      <c r="I24" s="53">
        <f>I23+1</f>
        <v>45568</v>
      </c>
      <c r="J24" s="212" t="s">
        <v>248</v>
      </c>
      <c r="K24" s="211">
        <f t="shared" si="22"/>
        <v>45568</v>
      </c>
      <c r="L24" s="53">
        <f>L23+1</f>
        <v>45575</v>
      </c>
      <c r="M24" s="212" t="s">
        <v>248</v>
      </c>
      <c r="N24" s="213">
        <f t="shared" si="23"/>
        <v>45575</v>
      </c>
      <c r="Q24" s="187">
        <f>Q23+1</f>
        <v>45645</v>
      </c>
      <c r="R24" s="214" t="s">
        <v>248</v>
      </c>
      <c r="S24" s="211">
        <f t="shared" si="24"/>
        <v>45645</v>
      </c>
      <c r="T24" s="198">
        <f>T23+1</f>
        <v>45652</v>
      </c>
      <c r="U24" s="128" t="s">
        <v>248</v>
      </c>
      <c r="V24" s="211">
        <f t="shared" si="25"/>
        <v>45652</v>
      </c>
      <c r="W24" s="198">
        <f>W23+1</f>
        <v>45659</v>
      </c>
      <c r="X24" s="128" t="s">
        <v>248</v>
      </c>
      <c r="Y24" s="211">
        <f t="shared" si="26"/>
        <v>45659</v>
      </c>
      <c r="Z24" s="198">
        <f>Z23+1</f>
        <v>45666</v>
      </c>
      <c r="AA24" s="215" t="s">
        <v>248</v>
      </c>
      <c r="AB24" s="216">
        <f t="shared" si="27"/>
        <v>45666</v>
      </c>
      <c r="AE24" s="187">
        <f>AE23+1</f>
        <v>45764</v>
      </c>
      <c r="AF24" s="214" t="s">
        <v>248</v>
      </c>
      <c r="AG24" s="211">
        <f t="shared" si="28"/>
        <v>45764</v>
      </c>
      <c r="AH24" s="198">
        <f>AH23+1</f>
        <v>45771</v>
      </c>
      <c r="AI24" s="128" t="s">
        <v>248</v>
      </c>
      <c r="AJ24" s="211">
        <f t="shared" si="29"/>
        <v>45771</v>
      </c>
      <c r="AK24" s="198">
        <f>AK23+1</f>
        <v>45778</v>
      </c>
      <c r="AL24" s="128" t="s">
        <v>248</v>
      </c>
      <c r="AM24" s="211">
        <f t="shared" si="30"/>
        <v>45778</v>
      </c>
      <c r="AN24" s="198">
        <f>AN23+1</f>
        <v>45785</v>
      </c>
      <c r="AO24" s="128" t="s">
        <v>248</v>
      </c>
      <c r="AP24" s="213">
        <f t="shared" si="31"/>
        <v>45785</v>
      </c>
    </row>
    <row r="25" spans="3:42" ht="15.75" hidden="1" thickBot="1" x14ac:dyDescent="0.3">
      <c r="C25" s="187"/>
      <c r="D25" s="214"/>
      <c r="E25" s="211"/>
      <c r="F25" s="53"/>
      <c r="G25" s="128"/>
      <c r="H25" s="211"/>
      <c r="I25" s="53"/>
      <c r="J25" s="128"/>
      <c r="K25" s="211"/>
      <c r="L25" s="53"/>
      <c r="M25" s="128"/>
      <c r="N25" s="213"/>
      <c r="Q25" s="187"/>
      <c r="R25" s="214"/>
      <c r="S25" s="211"/>
      <c r="T25" s="198"/>
      <c r="U25" s="128"/>
      <c r="V25" s="211"/>
      <c r="W25" s="198"/>
      <c r="X25" s="128"/>
      <c r="Y25" s="211"/>
      <c r="Z25" s="198"/>
      <c r="AA25" s="215"/>
      <c r="AB25" s="216"/>
      <c r="AE25" s="187"/>
      <c r="AF25" s="214"/>
      <c r="AG25" s="211"/>
      <c r="AH25" s="198"/>
      <c r="AI25" s="128"/>
      <c r="AJ25" s="211"/>
      <c r="AK25" s="198"/>
      <c r="AL25" s="128"/>
      <c r="AM25" s="211"/>
      <c r="AN25" s="198"/>
      <c r="AO25" s="128"/>
      <c r="AP25" s="213"/>
    </row>
    <row r="26" spans="3:42" ht="15.75" hidden="1" thickBot="1" x14ac:dyDescent="0.3">
      <c r="C26" s="187"/>
      <c r="D26" s="214"/>
      <c r="E26" s="211"/>
      <c r="F26" s="53"/>
      <c r="G26" s="128"/>
      <c r="H26" s="211"/>
      <c r="I26" s="53"/>
      <c r="J26" s="128"/>
      <c r="K26" s="211"/>
      <c r="L26" s="53"/>
      <c r="M26" s="128"/>
      <c r="N26" s="213"/>
      <c r="Q26" s="187"/>
      <c r="R26" s="214"/>
      <c r="S26" s="211"/>
      <c r="T26" s="198"/>
      <c r="U26" s="128"/>
      <c r="V26" s="211"/>
      <c r="W26" s="198"/>
      <c r="X26" s="128"/>
      <c r="Y26" s="211"/>
      <c r="Z26" s="198"/>
      <c r="AA26" s="215"/>
      <c r="AB26" s="216"/>
      <c r="AE26" s="187"/>
      <c r="AF26" s="214"/>
      <c r="AG26" s="211"/>
      <c r="AH26" s="198"/>
      <c r="AI26" s="128"/>
      <c r="AJ26" s="211"/>
      <c r="AK26" s="198"/>
      <c r="AL26" s="128"/>
      <c r="AM26" s="211"/>
      <c r="AN26" s="198"/>
      <c r="AO26" s="128"/>
      <c r="AP26" s="213"/>
    </row>
    <row r="27" spans="3:42" ht="15.75" hidden="1" thickBot="1" x14ac:dyDescent="0.3">
      <c r="C27" s="187">
        <f>C24+1</f>
        <v>45555</v>
      </c>
      <c r="D27" s="218" t="s">
        <v>305</v>
      </c>
      <c r="E27" s="219">
        <f t="shared" si="20"/>
        <v>45555</v>
      </c>
      <c r="F27" s="235">
        <f>F24+1</f>
        <v>45562</v>
      </c>
      <c r="G27" s="221" t="s">
        <v>305</v>
      </c>
      <c r="H27" s="219">
        <f t="shared" si="21"/>
        <v>45562</v>
      </c>
      <c r="I27" s="235">
        <f>I24+1</f>
        <v>45569</v>
      </c>
      <c r="J27" s="221" t="s">
        <v>305</v>
      </c>
      <c r="K27" s="219">
        <f t="shared" si="22"/>
        <v>45569</v>
      </c>
      <c r="L27" s="235">
        <f>L24+1</f>
        <v>45576</v>
      </c>
      <c r="M27" s="221" t="s">
        <v>305</v>
      </c>
      <c r="N27" s="222">
        <f t="shared" si="23"/>
        <v>45576</v>
      </c>
      <c r="Q27" s="187">
        <f>Q24+1</f>
        <v>45646</v>
      </c>
      <c r="R27" s="218" t="s">
        <v>305</v>
      </c>
      <c r="S27" s="219">
        <f t="shared" si="24"/>
        <v>45646</v>
      </c>
      <c r="T27" s="220">
        <f>T24+1</f>
        <v>45653</v>
      </c>
      <c r="U27" s="221" t="s">
        <v>305</v>
      </c>
      <c r="V27" s="219">
        <f t="shared" si="25"/>
        <v>45653</v>
      </c>
      <c r="W27" s="198">
        <f>W24+1</f>
        <v>45660</v>
      </c>
      <c r="X27" s="215" t="s">
        <v>305</v>
      </c>
      <c r="Y27" s="217">
        <f t="shared" si="26"/>
        <v>45660</v>
      </c>
      <c r="Z27" s="198">
        <f>Z24+1</f>
        <v>45667</v>
      </c>
      <c r="AA27" s="215" t="s">
        <v>305</v>
      </c>
      <c r="AB27" s="216">
        <f t="shared" si="27"/>
        <v>45667</v>
      </c>
      <c r="AE27" s="187">
        <f>AE24+1</f>
        <v>45765</v>
      </c>
      <c r="AF27" s="218" t="s">
        <v>305</v>
      </c>
      <c r="AG27" s="219">
        <f t="shared" si="28"/>
        <v>45765</v>
      </c>
      <c r="AH27" s="220">
        <f>AH24+1</f>
        <v>45772</v>
      </c>
      <c r="AI27" s="221" t="s">
        <v>305</v>
      </c>
      <c r="AJ27" s="219">
        <f t="shared" si="29"/>
        <v>45772</v>
      </c>
      <c r="AK27" s="220">
        <f>AK24+1</f>
        <v>45779</v>
      </c>
      <c r="AL27" s="221" t="s">
        <v>305</v>
      </c>
      <c r="AM27" s="219">
        <f t="shared" si="30"/>
        <v>45779</v>
      </c>
      <c r="AN27" s="220">
        <f>AN24+1</f>
        <v>45786</v>
      </c>
      <c r="AO27" s="221" t="s">
        <v>305</v>
      </c>
      <c r="AP27" s="222">
        <f t="shared" si="31"/>
        <v>45786</v>
      </c>
    </row>
    <row r="28" spans="3:42" ht="15.75" hidden="1" thickBot="1" x14ac:dyDescent="0.3">
      <c r="C28" s="187">
        <f>C27+1</f>
        <v>45556</v>
      </c>
      <c r="D28" s="223" t="s">
        <v>306</v>
      </c>
      <c r="E28" s="224">
        <f t="shared" si="20"/>
        <v>45556</v>
      </c>
      <c r="F28" s="236">
        <f>F27+1</f>
        <v>45563</v>
      </c>
      <c r="G28" s="226" t="s">
        <v>306</v>
      </c>
      <c r="H28" s="224">
        <f t="shared" si="21"/>
        <v>45563</v>
      </c>
      <c r="I28" s="236">
        <f>I27+1</f>
        <v>45570</v>
      </c>
      <c r="J28" s="226" t="s">
        <v>306</v>
      </c>
      <c r="K28" s="224">
        <f t="shared" si="22"/>
        <v>45570</v>
      </c>
      <c r="L28" s="236">
        <f>L27+1</f>
        <v>45577</v>
      </c>
      <c r="M28" s="226" t="s">
        <v>306</v>
      </c>
      <c r="N28" s="227">
        <f t="shared" si="23"/>
        <v>45577</v>
      </c>
      <c r="Q28" s="187">
        <f>Q27+1</f>
        <v>45647</v>
      </c>
      <c r="R28" s="237" t="s">
        <v>306</v>
      </c>
      <c r="S28" s="238">
        <f t="shared" si="24"/>
        <v>45647</v>
      </c>
      <c r="T28" s="220">
        <f>T27+1</f>
        <v>45654</v>
      </c>
      <c r="U28" s="239" t="s">
        <v>306</v>
      </c>
      <c r="V28" s="238">
        <f t="shared" si="25"/>
        <v>45654</v>
      </c>
      <c r="W28" s="198">
        <f>W27+1</f>
        <v>45661</v>
      </c>
      <c r="X28" s="240" t="s">
        <v>306</v>
      </c>
      <c r="Y28" s="241">
        <f t="shared" si="26"/>
        <v>45661</v>
      </c>
      <c r="Z28" s="198">
        <f>Z27+1</f>
        <v>45668</v>
      </c>
      <c r="AA28" s="240" t="s">
        <v>306</v>
      </c>
      <c r="AB28" s="242">
        <f t="shared" si="27"/>
        <v>45668</v>
      </c>
      <c r="AE28" s="187">
        <f>AE27+1</f>
        <v>45766</v>
      </c>
      <c r="AF28" s="237" t="s">
        <v>306</v>
      </c>
      <c r="AG28" s="238">
        <f t="shared" si="28"/>
        <v>45766</v>
      </c>
      <c r="AH28" s="220">
        <f>AH27+1</f>
        <v>45773</v>
      </c>
      <c r="AI28" s="239" t="s">
        <v>306</v>
      </c>
      <c r="AJ28" s="238">
        <f t="shared" si="29"/>
        <v>45773</v>
      </c>
      <c r="AK28" s="220">
        <f>AK27+1</f>
        <v>45780</v>
      </c>
      <c r="AL28" s="239" t="s">
        <v>306</v>
      </c>
      <c r="AM28" s="238">
        <f t="shared" si="30"/>
        <v>45780</v>
      </c>
      <c r="AN28" s="220">
        <f>AN27+1</f>
        <v>45787</v>
      </c>
      <c r="AO28" s="239" t="s">
        <v>306</v>
      </c>
      <c r="AP28" s="243">
        <f t="shared" si="31"/>
        <v>45787</v>
      </c>
    </row>
    <row r="29" spans="3:42" ht="15.75" thickBot="1" x14ac:dyDescent="0.3">
      <c r="C29" s="187"/>
      <c r="D29" s="188" t="s">
        <v>277</v>
      </c>
      <c r="E29" s="189" t="s">
        <v>188</v>
      </c>
      <c r="F29" s="190"/>
      <c r="G29" s="189" t="s">
        <v>277</v>
      </c>
      <c r="H29" s="189" t="s">
        <v>189</v>
      </c>
      <c r="I29" s="190"/>
      <c r="J29" s="189" t="s">
        <v>277</v>
      </c>
      <c r="K29" s="189" t="s">
        <v>190</v>
      </c>
      <c r="L29" s="190"/>
      <c r="M29" s="189" t="s">
        <v>277</v>
      </c>
      <c r="N29" s="191" t="s">
        <v>196</v>
      </c>
      <c r="Q29" s="187"/>
      <c r="R29" s="192" t="s">
        <v>277</v>
      </c>
      <c r="S29" s="193" t="s">
        <v>187</v>
      </c>
      <c r="T29" s="194"/>
      <c r="U29" s="193" t="s">
        <v>277</v>
      </c>
      <c r="V29" s="193" t="s">
        <v>188</v>
      </c>
      <c r="W29" s="194"/>
      <c r="X29" s="193" t="s">
        <v>277</v>
      </c>
      <c r="Y29" s="193" t="s">
        <v>189</v>
      </c>
      <c r="Z29" s="194"/>
      <c r="AA29" s="193" t="s">
        <v>277</v>
      </c>
      <c r="AB29" s="195" t="s">
        <v>190</v>
      </c>
      <c r="AE29" s="187"/>
      <c r="AF29" s="192" t="s">
        <v>277</v>
      </c>
      <c r="AG29" s="193" t="s">
        <v>188</v>
      </c>
      <c r="AH29" s="194"/>
      <c r="AI29" s="193" t="s">
        <v>277</v>
      </c>
      <c r="AJ29" s="193" t="s">
        <v>189</v>
      </c>
      <c r="AK29" s="194"/>
      <c r="AL29" s="193" t="s">
        <v>277</v>
      </c>
      <c r="AM29" s="193" t="s">
        <v>190</v>
      </c>
      <c r="AN29" s="194"/>
      <c r="AO29" s="193" t="s">
        <v>277</v>
      </c>
      <c r="AP29" s="195" t="s">
        <v>196</v>
      </c>
    </row>
    <row r="30" spans="3:42" ht="15" x14ac:dyDescent="0.25">
      <c r="C30" s="187">
        <f>L28+1</f>
        <v>45578</v>
      </c>
      <c r="D30" s="244" t="s">
        <v>304</v>
      </c>
      <c r="E30" s="207">
        <f>C30</f>
        <v>45578</v>
      </c>
      <c r="F30" s="205">
        <f>C36+1</f>
        <v>45585</v>
      </c>
      <c r="G30" s="245" t="s">
        <v>304</v>
      </c>
      <c r="H30" s="207">
        <f>F30</f>
        <v>45585</v>
      </c>
      <c r="I30" s="205">
        <f>F36+1</f>
        <v>45592</v>
      </c>
      <c r="J30" s="245" t="s">
        <v>304</v>
      </c>
      <c r="K30" s="207">
        <f>I30</f>
        <v>45592</v>
      </c>
      <c r="L30" s="205">
        <f>I36+1</f>
        <v>45599</v>
      </c>
      <c r="M30" s="245" t="s">
        <v>304</v>
      </c>
      <c r="N30" s="246">
        <f>L30</f>
        <v>45599</v>
      </c>
      <c r="Q30" s="187">
        <f>Z28+1</f>
        <v>45669</v>
      </c>
      <c r="R30" s="196" t="s">
        <v>304</v>
      </c>
      <c r="S30" s="197">
        <f>Q30</f>
        <v>45669</v>
      </c>
      <c r="T30" s="198">
        <f>Q36+1</f>
        <v>45676</v>
      </c>
      <c r="U30" s="202" t="s">
        <v>304</v>
      </c>
      <c r="V30" s="200">
        <f>T30</f>
        <v>45676</v>
      </c>
      <c r="W30" s="198">
        <f>T36+1</f>
        <v>45683</v>
      </c>
      <c r="X30" s="202" t="s">
        <v>304</v>
      </c>
      <c r="Y30" s="200">
        <f>W30</f>
        <v>45683</v>
      </c>
      <c r="Z30" s="198">
        <f>W36+1</f>
        <v>45690</v>
      </c>
      <c r="AA30" s="202" t="s">
        <v>304</v>
      </c>
      <c r="AB30" s="201">
        <f>Z30</f>
        <v>45690</v>
      </c>
      <c r="AE30" s="187">
        <f>AN28+1</f>
        <v>45788</v>
      </c>
      <c r="AF30" s="233" t="s">
        <v>304</v>
      </c>
      <c r="AG30" s="200">
        <f>AE30</f>
        <v>45788</v>
      </c>
      <c r="AH30" s="198">
        <f>AE36+1</f>
        <v>45795</v>
      </c>
      <c r="AI30" s="202" t="s">
        <v>304</v>
      </c>
      <c r="AJ30" s="200">
        <f>AH30</f>
        <v>45795</v>
      </c>
      <c r="AK30" s="198">
        <f>AH36+1</f>
        <v>45802</v>
      </c>
      <c r="AL30" s="202" t="s">
        <v>304</v>
      </c>
      <c r="AM30" s="200">
        <f>AK30</f>
        <v>45802</v>
      </c>
      <c r="AN30" s="198">
        <v>45823</v>
      </c>
      <c r="AO30" s="247" t="s">
        <v>304</v>
      </c>
      <c r="AP30" s="248">
        <f>AN30</f>
        <v>45823</v>
      </c>
    </row>
    <row r="31" spans="3:42" ht="15" x14ac:dyDescent="0.25">
      <c r="C31" s="187">
        <f t="shared" ref="C31:C36" si="32">C30+1</f>
        <v>45579</v>
      </c>
      <c r="D31" s="210" t="s">
        <v>245</v>
      </c>
      <c r="E31" s="211">
        <f t="shared" ref="E31:E36" si="33">C31</f>
        <v>45579</v>
      </c>
      <c r="F31" s="198">
        <f t="shared" ref="F31:F36" si="34">F30+1</f>
        <v>45586</v>
      </c>
      <c r="G31" s="212" t="s">
        <v>245</v>
      </c>
      <c r="H31" s="211">
        <f t="shared" ref="H31:H36" si="35">F31</f>
        <v>45586</v>
      </c>
      <c r="I31" s="198">
        <f t="shared" ref="I31:I36" si="36">I30+1</f>
        <v>45593</v>
      </c>
      <c r="J31" s="212" t="s">
        <v>245</v>
      </c>
      <c r="K31" s="211">
        <f t="shared" ref="K31:K36" si="37">I31</f>
        <v>45593</v>
      </c>
      <c r="L31" s="198">
        <f t="shared" ref="L31:L36" si="38">L30+1</f>
        <v>45600</v>
      </c>
      <c r="M31" s="212" t="s">
        <v>245</v>
      </c>
      <c r="N31" s="213">
        <f t="shared" ref="N31:N36" si="39">L31</f>
        <v>45600</v>
      </c>
      <c r="Q31" s="187">
        <f t="shared" ref="Q31:Q36" si="40">Q30+1</f>
        <v>45670</v>
      </c>
      <c r="R31" s="214" t="s">
        <v>245</v>
      </c>
      <c r="S31" s="211">
        <f t="shared" ref="S31:S36" si="41">Q31</f>
        <v>45670</v>
      </c>
      <c r="T31" s="198">
        <f t="shared" ref="T31:T36" si="42">T30+1</f>
        <v>45677</v>
      </c>
      <c r="U31" s="128" t="s">
        <v>245</v>
      </c>
      <c r="V31" s="211">
        <f t="shared" ref="V31:V36" si="43">T31</f>
        <v>45677</v>
      </c>
      <c r="W31" s="198">
        <f t="shared" ref="W31:W36" si="44">W30+1</f>
        <v>45684</v>
      </c>
      <c r="X31" s="128" t="s">
        <v>245</v>
      </c>
      <c r="Y31" s="211">
        <f t="shared" ref="Y31:Y36" si="45">W31</f>
        <v>45684</v>
      </c>
      <c r="Z31" s="198">
        <f t="shared" ref="Z31:Z36" si="46">Z30+1</f>
        <v>45691</v>
      </c>
      <c r="AA31" s="128" t="s">
        <v>245</v>
      </c>
      <c r="AB31" s="213">
        <f t="shared" ref="AB31:AB36" si="47">Z31</f>
        <v>45691</v>
      </c>
      <c r="AE31" s="187">
        <f t="shared" ref="AE31:AE36" si="48">AE30+1</f>
        <v>45789</v>
      </c>
      <c r="AF31" s="214" t="s">
        <v>245</v>
      </c>
      <c r="AG31" s="211">
        <f t="shared" ref="AG31:AG36" si="49">AE31</f>
        <v>45789</v>
      </c>
      <c r="AH31" s="198">
        <f t="shared" ref="AH31:AH36" si="50">AH30+1</f>
        <v>45796</v>
      </c>
      <c r="AI31" s="128" t="s">
        <v>245</v>
      </c>
      <c r="AJ31" s="211">
        <f t="shared" ref="AJ31:AJ36" si="51">AH31</f>
        <v>45796</v>
      </c>
      <c r="AK31" s="198">
        <f t="shared" ref="AK31:AK36" si="52">AK30+1</f>
        <v>45803</v>
      </c>
      <c r="AL31" s="128" t="s">
        <v>245</v>
      </c>
      <c r="AM31" s="211">
        <f t="shared" ref="AM31:AM36" si="53">AK31</f>
        <v>45803</v>
      </c>
      <c r="AN31" s="198">
        <f t="shared" ref="AN31:AN36" si="54">AN30+1</f>
        <v>45824</v>
      </c>
      <c r="AO31" s="128" t="s">
        <v>245</v>
      </c>
      <c r="AP31" s="213">
        <f t="shared" ref="AP31:AP36" si="55">AN31</f>
        <v>45824</v>
      </c>
    </row>
    <row r="32" spans="3:42" ht="15" x14ac:dyDescent="0.25">
      <c r="C32" s="187">
        <f t="shared" si="32"/>
        <v>45580</v>
      </c>
      <c r="D32" s="210" t="s">
        <v>246</v>
      </c>
      <c r="E32" s="211">
        <f t="shared" si="33"/>
        <v>45580</v>
      </c>
      <c r="F32" s="198">
        <f t="shared" si="34"/>
        <v>45587</v>
      </c>
      <c r="G32" s="212" t="s">
        <v>246</v>
      </c>
      <c r="H32" s="211">
        <f t="shared" si="35"/>
        <v>45587</v>
      </c>
      <c r="I32" s="198">
        <f t="shared" si="36"/>
        <v>45594</v>
      </c>
      <c r="J32" s="212" t="s">
        <v>246</v>
      </c>
      <c r="K32" s="211">
        <f t="shared" si="37"/>
        <v>45594</v>
      </c>
      <c r="L32" s="198">
        <f t="shared" si="38"/>
        <v>45601</v>
      </c>
      <c r="M32" s="212" t="s">
        <v>246</v>
      </c>
      <c r="N32" s="213">
        <f t="shared" si="39"/>
        <v>45601</v>
      </c>
      <c r="Q32" s="187">
        <f t="shared" si="40"/>
        <v>45671</v>
      </c>
      <c r="R32" s="214" t="s">
        <v>246</v>
      </c>
      <c r="S32" s="211">
        <f t="shared" si="41"/>
        <v>45671</v>
      </c>
      <c r="T32" s="198">
        <f t="shared" si="42"/>
        <v>45678</v>
      </c>
      <c r="U32" s="128" t="s">
        <v>246</v>
      </c>
      <c r="V32" s="211">
        <f t="shared" si="43"/>
        <v>45678</v>
      </c>
      <c r="W32" s="198">
        <f t="shared" si="44"/>
        <v>45685</v>
      </c>
      <c r="X32" s="128" t="s">
        <v>246</v>
      </c>
      <c r="Y32" s="211">
        <f t="shared" si="45"/>
        <v>45685</v>
      </c>
      <c r="Z32" s="198">
        <f t="shared" si="46"/>
        <v>45692</v>
      </c>
      <c r="AA32" s="128" t="s">
        <v>246</v>
      </c>
      <c r="AB32" s="213">
        <f t="shared" si="47"/>
        <v>45692</v>
      </c>
      <c r="AE32" s="187">
        <f t="shared" si="48"/>
        <v>45790</v>
      </c>
      <c r="AF32" s="214" t="s">
        <v>246</v>
      </c>
      <c r="AG32" s="211">
        <f t="shared" si="49"/>
        <v>45790</v>
      </c>
      <c r="AH32" s="198">
        <f t="shared" si="50"/>
        <v>45797</v>
      </c>
      <c r="AI32" s="128" t="s">
        <v>246</v>
      </c>
      <c r="AJ32" s="211">
        <f t="shared" si="51"/>
        <v>45797</v>
      </c>
      <c r="AK32" s="198">
        <f t="shared" si="52"/>
        <v>45804</v>
      </c>
      <c r="AL32" s="128" t="s">
        <v>246</v>
      </c>
      <c r="AM32" s="211">
        <f t="shared" si="53"/>
        <v>45804</v>
      </c>
      <c r="AN32" s="198">
        <f t="shared" si="54"/>
        <v>45825</v>
      </c>
      <c r="AO32" s="128" t="s">
        <v>246</v>
      </c>
      <c r="AP32" s="213">
        <f t="shared" si="55"/>
        <v>45825</v>
      </c>
    </row>
    <row r="33" spans="3:42" ht="15" x14ac:dyDescent="0.25">
      <c r="C33" s="187">
        <f t="shared" si="32"/>
        <v>45581</v>
      </c>
      <c r="D33" s="210" t="s">
        <v>247</v>
      </c>
      <c r="E33" s="211">
        <f t="shared" si="33"/>
        <v>45581</v>
      </c>
      <c r="F33" s="198">
        <f t="shared" si="34"/>
        <v>45588</v>
      </c>
      <c r="G33" s="212" t="s">
        <v>247</v>
      </c>
      <c r="H33" s="211">
        <f t="shared" si="35"/>
        <v>45588</v>
      </c>
      <c r="I33" s="198">
        <f t="shared" si="36"/>
        <v>45595</v>
      </c>
      <c r="J33" s="212" t="s">
        <v>247</v>
      </c>
      <c r="K33" s="211">
        <f t="shared" si="37"/>
        <v>45595</v>
      </c>
      <c r="L33" s="198">
        <f t="shared" si="38"/>
        <v>45602</v>
      </c>
      <c r="M33" s="212" t="s">
        <v>247</v>
      </c>
      <c r="N33" s="213">
        <f t="shared" si="39"/>
        <v>45602</v>
      </c>
      <c r="Q33" s="187">
        <f t="shared" si="40"/>
        <v>45672</v>
      </c>
      <c r="R33" s="214" t="s">
        <v>247</v>
      </c>
      <c r="S33" s="211">
        <f t="shared" si="41"/>
        <v>45672</v>
      </c>
      <c r="T33" s="198">
        <f t="shared" si="42"/>
        <v>45679</v>
      </c>
      <c r="U33" s="128" t="s">
        <v>247</v>
      </c>
      <c r="V33" s="211">
        <f t="shared" si="43"/>
        <v>45679</v>
      </c>
      <c r="W33" s="198">
        <f t="shared" si="44"/>
        <v>45686</v>
      </c>
      <c r="X33" s="128" t="s">
        <v>247</v>
      </c>
      <c r="Y33" s="211">
        <f t="shared" si="45"/>
        <v>45686</v>
      </c>
      <c r="Z33" s="198">
        <f t="shared" si="46"/>
        <v>45693</v>
      </c>
      <c r="AA33" s="128" t="s">
        <v>247</v>
      </c>
      <c r="AB33" s="213">
        <f t="shared" si="47"/>
        <v>45693</v>
      </c>
      <c r="AE33" s="187">
        <f t="shared" si="48"/>
        <v>45791</v>
      </c>
      <c r="AF33" s="214" t="s">
        <v>247</v>
      </c>
      <c r="AG33" s="211">
        <f t="shared" si="49"/>
        <v>45791</v>
      </c>
      <c r="AH33" s="198">
        <f t="shared" si="50"/>
        <v>45798</v>
      </c>
      <c r="AI33" s="128" t="s">
        <v>247</v>
      </c>
      <c r="AJ33" s="211">
        <f t="shared" si="51"/>
        <v>45798</v>
      </c>
      <c r="AK33" s="198">
        <f t="shared" si="52"/>
        <v>45805</v>
      </c>
      <c r="AL33" s="128" t="s">
        <v>247</v>
      </c>
      <c r="AM33" s="211">
        <f t="shared" si="53"/>
        <v>45805</v>
      </c>
      <c r="AN33" s="198">
        <f t="shared" si="54"/>
        <v>45826</v>
      </c>
      <c r="AO33" s="128" t="s">
        <v>247</v>
      </c>
      <c r="AP33" s="213">
        <f t="shared" si="55"/>
        <v>45826</v>
      </c>
    </row>
    <row r="34" spans="3:42" ht="15.75" thickBot="1" x14ac:dyDescent="0.3">
      <c r="C34" s="187">
        <f t="shared" si="32"/>
        <v>45582</v>
      </c>
      <c r="D34" s="249" t="s">
        <v>248</v>
      </c>
      <c r="E34" s="217">
        <f t="shared" si="33"/>
        <v>45582</v>
      </c>
      <c r="F34" s="198">
        <f t="shared" si="34"/>
        <v>45589</v>
      </c>
      <c r="G34" s="212" t="s">
        <v>248</v>
      </c>
      <c r="H34" s="211">
        <f t="shared" si="35"/>
        <v>45589</v>
      </c>
      <c r="I34" s="198">
        <f t="shared" si="36"/>
        <v>45596</v>
      </c>
      <c r="J34" s="212" t="s">
        <v>248</v>
      </c>
      <c r="K34" s="211">
        <f t="shared" si="37"/>
        <v>45596</v>
      </c>
      <c r="L34" s="198">
        <f t="shared" si="38"/>
        <v>45603</v>
      </c>
      <c r="M34" s="212" t="s">
        <v>248</v>
      </c>
      <c r="N34" s="250">
        <f t="shared" si="39"/>
        <v>45603</v>
      </c>
      <c r="Q34" s="187">
        <f t="shared" si="40"/>
        <v>45673</v>
      </c>
      <c r="R34" s="214" t="s">
        <v>248</v>
      </c>
      <c r="S34" s="211">
        <f t="shared" si="41"/>
        <v>45673</v>
      </c>
      <c r="T34" s="198">
        <f t="shared" si="42"/>
        <v>45680</v>
      </c>
      <c r="U34" s="128" t="s">
        <v>248</v>
      </c>
      <c r="V34" s="211">
        <f t="shared" si="43"/>
        <v>45680</v>
      </c>
      <c r="W34" s="198">
        <f t="shared" si="44"/>
        <v>45687</v>
      </c>
      <c r="X34" s="128" t="s">
        <v>248</v>
      </c>
      <c r="Y34" s="211">
        <f t="shared" si="45"/>
        <v>45687</v>
      </c>
      <c r="Z34" s="198">
        <f t="shared" si="46"/>
        <v>45694</v>
      </c>
      <c r="AA34" s="128" t="s">
        <v>248</v>
      </c>
      <c r="AB34" s="213">
        <f t="shared" si="47"/>
        <v>45694</v>
      </c>
      <c r="AE34" s="187">
        <f t="shared" si="48"/>
        <v>45792</v>
      </c>
      <c r="AF34" s="214" t="s">
        <v>248</v>
      </c>
      <c r="AG34" s="211">
        <f t="shared" si="49"/>
        <v>45792</v>
      </c>
      <c r="AH34" s="198">
        <f t="shared" si="50"/>
        <v>45799</v>
      </c>
      <c r="AI34" s="128" t="s">
        <v>248</v>
      </c>
      <c r="AJ34" s="211">
        <f t="shared" si="51"/>
        <v>45799</v>
      </c>
      <c r="AK34" s="198">
        <f t="shared" si="52"/>
        <v>45806</v>
      </c>
      <c r="AL34" s="128" t="s">
        <v>248</v>
      </c>
      <c r="AM34" s="211">
        <f t="shared" si="53"/>
        <v>45806</v>
      </c>
      <c r="AN34" s="198">
        <f t="shared" si="54"/>
        <v>45827</v>
      </c>
      <c r="AO34" s="128" t="s">
        <v>248</v>
      </c>
      <c r="AP34" s="213">
        <f t="shared" si="55"/>
        <v>45827</v>
      </c>
    </row>
    <row r="35" spans="3:42" ht="15.75" hidden="1" thickBot="1" x14ac:dyDescent="0.3">
      <c r="C35" s="187">
        <f t="shared" si="32"/>
        <v>45583</v>
      </c>
      <c r="D35" s="218" t="s">
        <v>305</v>
      </c>
      <c r="E35" s="219">
        <f t="shared" si="33"/>
        <v>45583</v>
      </c>
      <c r="F35" s="220">
        <f t="shared" si="34"/>
        <v>45590</v>
      </c>
      <c r="G35" s="221" t="s">
        <v>305</v>
      </c>
      <c r="H35" s="219">
        <f t="shared" si="35"/>
        <v>45590</v>
      </c>
      <c r="I35" s="220">
        <f t="shared" si="36"/>
        <v>45597</v>
      </c>
      <c r="J35" s="221" t="s">
        <v>305</v>
      </c>
      <c r="K35" s="219">
        <f t="shared" si="37"/>
        <v>45597</v>
      </c>
      <c r="L35" s="220">
        <f t="shared" si="38"/>
        <v>45604</v>
      </c>
      <c r="M35" s="215" t="s">
        <v>305</v>
      </c>
      <c r="N35" s="216">
        <f t="shared" si="39"/>
        <v>45604</v>
      </c>
      <c r="Q35" s="187">
        <f t="shared" si="40"/>
        <v>45674</v>
      </c>
      <c r="R35" s="218" t="s">
        <v>305</v>
      </c>
      <c r="S35" s="219">
        <f t="shared" si="41"/>
        <v>45674</v>
      </c>
      <c r="T35" s="220">
        <f t="shared" si="42"/>
        <v>45681</v>
      </c>
      <c r="U35" s="221" t="s">
        <v>305</v>
      </c>
      <c r="V35" s="219">
        <f t="shared" si="43"/>
        <v>45681</v>
      </c>
      <c r="W35" s="220">
        <f t="shared" si="44"/>
        <v>45688</v>
      </c>
      <c r="X35" s="221" t="s">
        <v>305</v>
      </c>
      <c r="Y35" s="219">
        <f t="shared" si="45"/>
        <v>45688</v>
      </c>
      <c r="Z35" s="220">
        <f t="shared" si="46"/>
        <v>45695</v>
      </c>
      <c r="AA35" s="221" t="s">
        <v>305</v>
      </c>
      <c r="AB35" s="222">
        <f t="shared" si="47"/>
        <v>45695</v>
      </c>
      <c r="AE35" s="187">
        <f t="shared" si="48"/>
        <v>45793</v>
      </c>
      <c r="AF35" s="218" t="s">
        <v>305</v>
      </c>
      <c r="AG35" s="219">
        <f t="shared" si="49"/>
        <v>45793</v>
      </c>
      <c r="AH35" s="220">
        <f t="shared" si="50"/>
        <v>45800</v>
      </c>
      <c r="AI35" s="221" t="s">
        <v>305</v>
      </c>
      <c r="AJ35" s="219">
        <f t="shared" si="51"/>
        <v>45800</v>
      </c>
      <c r="AK35" s="198">
        <f t="shared" si="52"/>
        <v>45807</v>
      </c>
      <c r="AL35" s="215" t="s">
        <v>305</v>
      </c>
      <c r="AM35" s="217">
        <f t="shared" si="53"/>
        <v>45807</v>
      </c>
      <c r="AN35" s="198">
        <f t="shared" si="54"/>
        <v>45828</v>
      </c>
      <c r="AO35" s="221" t="s">
        <v>305</v>
      </c>
      <c r="AP35" s="222">
        <f t="shared" si="55"/>
        <v>45828</v>
      </c>
    </row>
    <row r="36" spans="3:42" ht="15.75" hidden="1" thickBot="1" x14ac:dyDescent="0.3">
      <c r="C36" s="187">
        <f t="shared" si="32"/>
        <v>45584</v>
      </c>
      <c r="D36" s="223" t="s">
        <v>306</v>
      </c>
      <c r="E36" s="224">
        <f t="shared" si="33"/>
        <v>45584</v>
      </c>
      <c r="F36" s="225">
        <f t="shared" si="34"/>
        <v>45591</v>
      </c>
      <c r="G36" s="226" t="s">
        <v>306</v>
      </c>
      <c r="H36" s="224">
        <f t="shared" si="35"/>
        <v>45591</v>
      </c>
      <c r="I36" s="225">
        <f t="shared" si="36"/>
        <v>45598</v>
      </c>
      <c r="J36" s="226" t="s">
        <v>306</v>
      </c>
      <c r="K36" s="224">
        <f t="shared" si="37"/>
        <v>45598</v>
      </c>
      <c r="L36" s="225">
        <f t="shared" si="38"/>
        <v>45605</v>
      </c>
      <c r="M36" s="226" t="s">
        <v>306</v>
      </c>
      <c r="N36" s="227">
        <f t="shared" si="39"/>
        <v>45605</v>
      </c>
      <c r="Q36" s="187">
        <f t="shared" si="40"/>
        <v>45675</v>
      </c>
      <c r="R36" s="237" t="s">
        <v>306</v>
      </c>
      <c r="S36" s="238">
        <f t="shared" si="41"/>
        <v>45675</v>
      </c>
      <c r="T36" s="220">
        <f t="shared" si="42"/>
        <v>45682</v>
      </c>
      <c r="U36" s="239" t="s">
        <v>306</v>
      </c>
      <c r="V36" s="238">
        <f t="shared" si="43"/>
        <v>45682</v>
      </c>
      <c r="W36" s="220">
        <f t="shared" si="44"/>
        <v>45689</v>
      </c>
      <c r="X36" s="239" t="s">
        <v>306</v>
      </c>
      <c r="Y36" s="238">
        <f t="shared" si="45"/>
        <v>45689</v>
      </c>
      <c r="Z36" s="220">
        <f t="shared" si="46"/>
        <v>45696</v>
      </c>
      <c r="AA36" s="239" t="s">
        <v>306</v>
      </c>
      <c r="AB36" s="243">
        <f t="shared" si="47"/>
        <v>45696</v>
      </c>
      <c r="AE36" s="187">
        <f t="shared" si="48"/>
        <v>45794</v>
      </c>
      <c r="AF36" s="218" t="s">
        <v>306</v>
      </c>
      <c r="AG36" s="219">
        <f t="shared" si="49"/>
        <v>45794</v>
      </c>
      <c r="AH36" s="220">
        <f t="shared" si="50"/>
        <v>45801</v>
      </c>
      <c r="AI36" s="239" t="s">
        <v>306</v>
      </c>
      <c r="AJ36" s="238">
        <f t="shared" si="51"/>
        <v>45801</v>
      </c>
      <c r="AK36" s="198">
        <f t="shared" si="52"/>
        <v>45808</v>
      </c>
      <c r="AL36" s="239" t="s">
        <v>306</v>
      </c>
      <c r="AM36" s="238">
        <f t="shared" si="53"/>
        <v>45808</v>
      </c>
      <c r="AN36" s="198">
        <f t="shared" si="54"/>
        <v>45829</v>
      </c>
      <c r="AO36" s="239" t="s">
        <v>306</v>
      </c>
      <c r="AP36" s="243">
        <f t="shared" si="55"/>
        <v>45829</v>
      </c>
    </row>
    <row r="37" spans="3:42" ht="16.5" thickBot="1" x14ac:dyDescent="0.3">
      <c r="C37" s="187"/>
      <c r="D37" s="1450" t="s">
        <v>6</v>
      </c>
      <c r="E37" s="1442"/>
      <c r="F37" s="1442"/>
      <c r="G37" s="1442"/>
      <c r="H37" s="1442"/>
      <c r="I37" s="1442"/>
      <c r="J37" s="1442"/>
      <c r="K37" s="251" t="s">
        <v>304</v>
      </c>
      <c r="L37" s="252"/>
      <c r="M37" s="1442" t="s">
        <v>308</v>
      </c>
      <c r="N37" s="1443"/>
      <c r="Q37" s="187"/>
      <c r="R37" s="192" t="s">
        <v>277</v>
      </c>
      <c r="S37" s="193" t="s">
        <v>196</v>
      </c>
      <c r="T37" s="253"/>
      <c r="U37" s="193" t="s">
        <v>277</v>
      </c>
      <c r="V37" s="193" t="s">
        <v>228</v>
      </c>
      <c r="W37" s="253"/>
      <c r="X37" s="1458"/>
      <c r="Y37" s="1459"/>
      <c r="Z37" s="1459"/>
      <c r="AA37" s="1459"/>
      <c r="AB37" s="1460"/>
      <c r="AE37" s="187"/>
      <c r="AF37" s="214" t="s">
        <v>277</v>
      </c>
      <c r="AG37" s="128" t="s">
        <v>228</v>
      </c>
      <c r="AH37" s="254"/>
      <c r="AI37" s="1461" t="s">
        <v>309</v>
      </c>
      <c r="AJ37" s="1462"/>
      <c r="AK37" s="1462"/>
      <c r="AL37" s="1462"/>
      <c r="AM37" s="1462"/>
      <c r="AN37" s="1462"/>
      <c r="AO37" s="1462"/>
      <c r="AP37" s="1463"/>
    </row>
    <row r="38" spans="3:42" ht="16.5" thickBot="1" x14ac:dyDescent="0.3">
      <c r="C38" s="187"/>
      <c r="D38" s="1450" t="s">
        <v>310</v>
      </c>
      <c r="E38" s="1442"/>
      <c r="F38" s="1442"/>
      <c r="G38" s="1442"/>
      <c r="H38" s="1442"/>
      <c r="I38" s="1442"/>
      <c r="J38" s="1442"/>
      <c r="K38" s="251" t="s">
        <v>311</v>
      </c>
      <c r="L38" s="252"/>
      <c r="M38" s="1442" t="s">
        <v>312</v>
      </c>
      <c r="N38" s="1443"/>
      <c r="Q38" s="187">
        <f>Z36+1</f>
        <v>45697</v>
      </c>
      <c r="R38" s="233" t="s">
        <v>304</v>
      </c>
      <c r="S38" s="200">
        <f>Q38</f>
        <v>45697</v>
      </c>
      <c r="T38" s="198">
        <f>Q44+1</f>
        <v>45704</v>
      </c>
      <c r="U38" s="202" t="s">
        <v>304</v>
      </c>
      <c r="V38" s="200">
        <f>T38</f>
        <v>45704</v>
      </c>
      <c r="W38" s="198">
        <f>T44+1</f>
        <v>45711</v>
      </c>
      <c r="X38" s="231" t="s">
        <v>304</v>
      </c>
      <c r="Y38" s="232">
        <f>W38</f>
        <v>45711</v>
      </c>
      <c r="Z38" s="254"/>
      <c r="AA38" s="1444" t="s">
        <v>313</v>
      </c>
      <c r="AB38" s="1445"/>
      <c r="AE38" s="187">
        <f>AN36+1</f>
        <v>45830</v>
      </c>
      <c r="AF38" s="214" t="s">
        <v>304</v>
      </c>
      <c r="AG38" s="211">
        <f>AE38</f>
        <v>45830</v>
      </c>
      <c r="AH38" s="254"/>
      <c r="AI38" s="1464"/>
      <c r="AJ38" s="1465"/>
      <c r="AK38" s="1465"/>
      <c r="AL38" s="1465"/>
      <c r="AM38" s="1465"/>
      <c r="AN38" s="1465"/>
      <c r="AO38" s="1465"/>
      <c r="AP38" s="1466"/>
    </row>
    <row r="39" spans="3:42" ht="15.75" customHeight="1" x14ac:dyDescent="0.25">
      <c r="C39" s="187"/>
      <c r="D39" s="1439" t="s">
        <v>314</v>
      </c>
      <c r="E39" s="1440"/>
      <c r="F39" s="1440"/>
      <c r="G39" s="1440"/>
      <c r="H39" s="1440"/>
      <c r="I39" s="1440"/>
      <c r="J39" s="1440"/>
      <c r="K39" s="255" t="s">
        <v>315</v>
      </c>
      <c r="L39" s="256"/>
      <c r="M39" s="1440" t="s">
        <v>316</v>
      </c>
      <c r="N39" s="1441"/>
      <c r="Q39" s="187">
        <f t="shared" ref="Q39:Q44" si="56">Q38+1</f>
        <v>45698</v>
      </c>
      <c r="R39" s="214" t="s">
        <v>245</v>
      </c>
      <c r="S39" s="211">
        <f t="shared" ref="S39:S44" si="57">Q39</f>
        <v>45698</v>
      </c>
      <c r="T39" s="198">
        <f>T38+1</f>
        <v>45705</v>
      </c>
      <c r="U39" s="128" t="s">
        <v>245</v>
      </c>
      <c r="V39" s="211">
        <f t="shared" ref="V39:V44" si="58">T39</f>
        <v>45705</v>
      </c>
      <c r="W39" s="198">
        <f>W38+1</f>
        <v>45712</v>
      </c>
      <c r="X39" s="215" t="s">
        <v>245</v>
      </c>
      <c r="Y39" s="217">
        <f t="shared" ref="Y39:Y44" si="59">W39</f>
        <v>45712</v>
      </c>
      <c r="Z39" s="254"/>
      <c r="AA39" s="1451" t="s">
        <v>317</v>
      </c>
      <c r="AB39" s="1452"/>
      <c r="AE39" s="187">
        <f t="shared" ref="AE39:AE44" si="60">AE38+1</f>
        <v>45831</v>
      </c>
      <c r="AF39" s="214" t="s">
        <v>245</v>
      </c>
      <c r="AG39" s="211">
        <f t="shared" ref="AG39:AG44" si="61">AE39</f>
        <v>45831</v>
      </c>
      <c r="AH39" s="254"/>
      <c r="AI39" s="1446" t="s">
        <v>318</v>
      </c>
      <c r="AJ39" s="1446"/>
      <c r="AK39" s="1446"/>
      <c r="AL39" s="1446"/>
      <c r="AM39" s="1446"/>
      <c r="AN39" s="1446"/>
      <c r="AO39" s="1446"/>
      <c r="AP39" s="1447"/>
    </row>
    <row r="40" spans="3:42" ht="16.5" thickBot="1" x14ac:dyDescent="0.3">
      <c r="C40" s="187"/>
      <c r="D40" s="1436" t="s">
        <v>319</v>
      </c>
      <c r="E40" s="1437"/>
      <c r="F40" s="1437"/>
      <c r="G40" s="1437"/>
      <c r="H40" s="1437"/>
      <c r="I40" s="1437"/>
      <c r="J40" s="1437"/>
      <c r="K40" s="257" t="s">
        <v>320</v>
      </c>
      <c r="L40" s="258"/>
      <c r="M40" s="1437" t="s">
        <v>321</v>
      </c>
      <c r="N40" s="1438"/>
      <c r="Q40" s="187">
        <f t="shared" si="56"/>
        <v>45699</v>
      </c>
      <c r="R40" s="214" t="s">
        <v>246</v>
      </c>
      <c r="S40" s="211">
        <f t="shared" si="57"/>
        <v>45699</v>
      </c>
      <c r="T40" s="198">
        <f t="shared" ref="T40:T44" si="62">T39+1</f>
        <v>45706</v>
      </c>
      <c r="U40" s="128" t="s">
        <v>246</v>
      </c>
      <c r="V40" s="211">
        <f t="shared" si="58"/>
        <v>45706</v>
      </c>
      <c r="W40" s="198">
        <f t="shared" ref="W40:W44" si="63">W39+1</f>
        <v>45713</v>
      </c>
      <c r="X40" s="215" t="s">
        <v>246</v>
      </c>
      <c r="Y40" s="217">
        <f t="shared" si="59"/>
        <v>45713</v>
      </c>
      <c r="Z40" s="254"/>
      <c r="AA40" s="1453"/>
      <c r="AB40" s="1454"/>
      <c r="AE40" s="187">
        <f t="shared" si="60"/>
        <v>45832</v>
      </c>
      <c r="AF40" s="214" t="s">
        <v>246</v>
      </c>
      <c r="AG40" s="211">
        <f t="shared" si="61"/>
        <v>45832</v>
      </c>
      <c r="AH40" s="254"/>
      <c r="AI40" s="1448"/>
      <c r="AJ40" s="1448"/>
      <c r="AK40" s="1448"/>
      <c r="AL40" s="1448"/>
      <c r="AM40" s="1448"/>
      <c r="AN40" s="1448"/>
      <c r="AO40" s="1448"/>
      <c r="AP40" s="1449"/>
    </row>
    <row r="41" spans="3:42" ht="15.75" thickBot="1" x14ac:dyDescent="0.3">
      <c r="C41" s="187"/>
      <c r="D41" s="1016" t="s">
        <v>238</v>
      </c>
      <c r="E41" s="1085"/>
      <c r="F41" s="259"/>
      <c r="G41" s="260">
        <v>12</v>
      </c>
      <c r="H41" s="1085" t="s">
        <v>172</v>
      </c>
      <c r="I41" s="1085"/>
      <c r="J41" s="1085"/>
      <c r="K41" s="1085"/>
      <c r="L41" s="259"/>
      <c r="M41" s="260">
        <f>COUNT(E9:E13,H9:H13,K9:K13,N9:N13,E20:E24,H22:H24,K20:K24,N20:N24,E30:E33,H30:H34,K30:K34,N30:N34)</f>
        <v>57</v>
      </c>
      <c r="N41" s="261" t="s">
        <v>239</v>
      </c>
      <c r="Q41" s="187">
        <f t="shared" si="56"/>
        <v>45700</v>
      </c>
      <c r="R41" s="214" t="s">
        <v>247</v>
      </c>
      <c r="S41" s="211">
        <f t="shared" si="57"/>
        <v>45700</v>
      </c>
      <c r="T41" s="198">
        <f t="shared" si="62"/>
        <v>45707</v>
      </c>
      <c r="U41" s="128" t="s">
        <v>247</v>
      </c>
      <c r="V41" s="211">
        <f t="shared" si="58"/>
        <v>45707</v>
      </c>
      <c r="W41" s="198">
        <f t="shared" si="63"/>
        <v>45714</v>
      </c>
      <c r="X41" s="215" t="s">
        <v>247</v>
      </c>
      <c r="Y41" s="217">
        <f t="shared" si="59"/>
        <v>45714</v>
      </c>
      <c r="Z41" s="254"/>
      <c r="AA41" s="1453"/>
      <c r="AB41" s="1454"/>
      <c r="AE41" s="187">
        <f t="shared" si="60"/>
        <v>45833</v>
      </c>
      <c r="AF41" s="214" t="s">
        <v>247</v>
      </c>
      <c r="AG41" s="211">
        <f t="shared" si="61"/>
        <v>45833</v>
      </c>
      <c r="AH41" s="254"/>
      <c r="AI41" s="1446" t="s">
        <v>322</v>
      </c>
      <c r="AJ41" s="1446"/>
      <c r="AK41" s="1446"/>
      <c r="AL41" s="1446"/>
      <c r="AM41" s="1446"/>
      <c r="AN41" s="1446"/>
      <c r="AO41" s="1446"/>
      <c r="AP41" s="1447"/>
    </row>
    <row r="42" spans="3:42" ht="15.75" thickBot="1" x14ac:dyDescent="0.3">
      <c r="C42" s="187"/>
      <c r="Q42" s="187">
        <f t="shared" si="56"/>
        <v>45701</v>
      </c>
      <c r="R42" s="218" t="s">
        <v>248</v>
      </c>
      <c r="S42" s="219">
        <f t="shared" si="57"/>
        <v>45701</v>
      </c>
      <c r="T42" s="198">
        <f t="shared" si="62"/>
        <v>45708</v>
      </c>
      <c r="U42" s="215" t="s">
        <v>248</v>
      </c>
      <c r="V42" s="217">
        <f t="shared" si="58"/>
        <v>45708</v>
      </c>
      <c r="W42" s="198">
        <f t="shared" si="63"/>
        <v>45715</v>
      </c>
      <c r="X42" s="215" t="s">
        <v>248</v>
      </c>
      <c r="Y42" s="217">
        <f t="shared" si="59"/>
        <v>45715</v>
      </c>
      <c r="Z42" s="254"/>
      <c r="AA42" s="1453"/>
      <c r="AB42" s="1454"/>
      <c r="AE42" s="262">
        <f t="shared" si="60"/>
        <v>45834</v>
      </c>
      <c r="AF42" s="249" t="s">
        <v>248</v>
      </c>
      <c r="AG42" s="217">
        <f t="shared" si="61"/>
        <v>45834</v>
      </c>
      <c r="AH42" s="254"/>
      <c r="AI42" s="1448"/>
      <c r="AJ42" s="1448"/>
      <c r="AK42" s="1448"/>
      <c r="AL42" s="1448"/>
      <c r="AM42" s="1448"/>
      <c r="AN42" s="1448"/>
      <c r="AO42" s="1448"/>
      <c r="AP42" s="1449"/>
    </row>
    <row r="43" spans="3:42" ht="15" x14ac:dyDescent="0.25">
      <c r="C43" s="187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Q43" s="187">
        <f t="shared" si="56"/>
        <v>45702</v>
      </c>
      <c r="R43" s="218" t="s">
        <v>305</v>
      </c>
      <c r="S43" s="219">
        <f t="shared" si="57"/>
        <v>45702</v>
      </c>
      <c r="T43" s="198">
        <f t="shared" si="62"/>
        <v>45709</v>
      </c>
      <c r="U43" s="215" t="s">
        <v>305</v>
      </c>
      <c r="V43" s="217">
        <f t="shared" si="58"/>
        <v>45709</v>
      </c>
      <c r="W43" s="198">
        <f t="shared" si="63"/>
        <v>45716</v>
      </c>
      <c r="X43" s="215" t="s">
        <v>305</v>
      </c>
      <c r="Y43" s="217">
        <f t="shared" si="59"/>
        <v>45716</v>
      </c>
      <c r="Z43" s="254"/>
      <c r="AA43" s="1453"/>
      <c r="AB43" s="1454"/>
      <c r="AE43" s="187">
        <f t="shared" si="60"/>
        <v>45835</v>
      </c>
      <c r="AF43" s="218" t="s">
        <v>305</v>
      </c>
      <c r="AG43" s="219">
        <f t="shared" si="61"/>
        <v>45835</v>
      </c>
      <c r="AH43" s="254"/>
      <c r="AI43" s="1446" t="s">
        <v>323</v>
      </c>
      <c r="AJ43" s="1446"/>
      <c r="AK43" s="1446"/>
      <c r="AL43" s="1446"/>
      <c r="AM43" s="1446"/>
      <c r="AN43" s="1446"/>
      <c r="AO43" s="1446"/>
      <c r="AP43" s="1447"/>
    </row>
    <row r="44" spans="3:42" ht="15.75" thickBot="1" x14ac:dyDescent="0.3">
      <c r="C44" s="187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Q44" s="187">
        <f t="shared" si="56"/>
        <v>45703</v>
      </c>
      <c r="R44" s="223" t="s">
        <v>306</v>
      </c>
      <c r="S44" s="224">
        <f t="shared" si="57"/>
        <v>45703</v>
      </c>
      <c r="T44" s="263">
        <f t="shared" si="62"/>
        <v>45710</v>
      </c>
      <c r="U44" s="264" t="s">
        <v>306</v>
      </c>
      <c r="V44" s="265">
        <f t="shared" si="58"/>
        <v>45710</v>
      </c>
      <c r="W44" s="263">
        <f t="shared" si="63"/>
        <v>45717</v>
      </c>
      <c r="X44" s="264" t="s">
        <v>306</v>
      </c>
      <c r="Y44" s="265">
        <f t="shared" si="59"/>
        <v>45717</v>
      </c>
      <c r="Z44" s="266"/>
      <c r="AA44" s="1455"/>
      <c r="AB44" s="1456"/>
      <c r="AE44" s="187">
        <f t="shared" si="60"/>
        <v>45836</v>
      </c>
      <c r="AF44" s="223" t="s">
        <v>306</v>
      </c>
      <c r="AG44" s="224">
        <f t="shared" si="61"/>
        <v>45836</v>
      </c>
      <c r="AH44" s="266"/>
      <c r="AI44" s="1448"/>
      <c r="AJ44" s="1448"/>
      <c r="AK44" s="1448"/>
      <c r="AL44" s="1448"/>
      <c r="AM44" s="1448"/>
      <c r="AN44" s="1448"/>
      <c r="AO44" s="1448"/>
      <c r="AP44" s="1449"/>
    </row>
    <row r="45" spans="3:42" ht="16.5" thickBot="1" x14ac:dyDescent="0.3"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R45" s="1450" t="s">
        <v>12</v>
      </c>
      <c r="S45" s="1442"/>
      <c r="T45" s="1442"/>
      <c r="U45" s="1442"/>
      <c r="V45" s="1442"/>
      <c r="W45" s="1442"/>
      <c r="X45" s="1442"/>
      <c r="Y45" s="251" t="s">
        <v>304</v>
      </c>
      <c r="Z45" s="252"/>
      <c r="AA45" s="1442" t="s">
        <v>324</v>
      </c>
      <c r="AB45" s="1443"/>
      <c r="AF45" s="1450" t="s">
        <v>20</v>
      </c>
      <c r="AG45" s="1442"/>
      <c r="AH45" s="1442"/>
      <c r="AI45" s="1442"/>
      <c r="AJ45" s="1442"/>
      <c r="AK45" s="1442"/>
      <c r="AL45" s="1442"/>
      <c r="AM45" s="267" t="s">
        <v>244</v>
      </c>
      <c r="AN45" s="252"/>
      <c r="AO45" s="1442" t="s">
        <v>325</v>
      </c>
      <c r="AP45" s="1443"/>
    </row>
    <row r="46" spans="3:42" ht="16.5" thickBot="1" x14ac:dyDescent="0.3"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R46" s="1439" t="s">
        <v>326</v>
      </c>
      <c r="S46" s="1440"/>
      <c r="T46" s="1440"/>
      <c r="U46" s="1440"/>
      <c r="V46" s="1440"/>
      <c r="W46" s="1440"/>
      <c r="X46" s="1440"/>
      <c r="Y46" s="251" t="s">
        <v>311</v>
      </c>
      <c r="Z46" s="252"/>
      <c r="AA46" s="1442" t="s">
        <v>327</v>
      </c>
      <c r="AB46" s="1443"/>
      <c r="AF46" s="1439" t="s">
        <v>328</v>
      </c>
      <c r="AG46" s="1440"/>
      <c r="AH46" s="1440"/>
      <c r="AI46" s="1440"/>
      <c r="AJ46" s="1440"/>
      <c r="AK46" s="1440"/>
      <c r="AL46" s="1440"/>
      <c r="AM46" s="251" t="s">
        <v>248</v>
      </c>
      <c r="AN46" s="252"/>
      <c r="AO46" s="1442" t="s">
        <v>329</v>
      </c>
      <c r="AP46" s="1443"/>
    </row>
    <row r="47" spans="3:42" ht="16.5" thickBot="1" x14ac:dyDescent="0.3"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R47" s="1439" t="s">
        <v>307</v>
      </c>
      <c r="S47" s="1440"/>
      <c r="T47" s="1440"/>
      <c r="U47" s="1440"/>
      <c r="V47" s="1440"/>
      <c r="W47" s="1440"/>
      <c r="X47" s="1440"/>
      <c r="Y47" s="257" t="s">
        <v>320</v>
      </c>
      <c r="Z47" s="256"/>
      <c r="AA47" s="1440" t="s">
        <v>330</v>
      </c>
      <c r="AB47" s="1441"/>
      <c r="AF47" s="1439" t="s">
        <v>331</v>
      </c>
      <c r="AG47" s="1440"/>
      <c r="AH47" s="1440"/>
      <c r="AI47" s="1440"/>
      <c r="AJ47" s="1440"/>
      <c r="AK47" s="1440"/>
      <c r="AL47" s="1440"/>
      <c r="AM47" s="257" t="s">
        <v>311</v>
      </c>
      <c r="AN47" s="256"/>
      <c r="AO47" s="1442" t="s">
        <v>332</v>
      </c>
      <c r="AP47" s="1443"/>
    </row>
    <row r="48" spans="3:42" ht="16.5" thickBot="1" x14ac:dyDescent="0.3"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R48" s="1436" t="s">
        <v>333</v>
      </c>
      <c r="S48" s="1437"/>
      <c r="T48" s="1437"/>
      <c r="U48" s="1437"/>
      <c r="V48" s="1437"/>
      <c r="W48" s="1437"/>
      <c r="X48" s="1437"/>
      <c r="Y48" s="257" t="s">
        <v>334</v>
      </c>
      <c r="Z48" s="258"/>
      <c r="AA48" s="1437" t="s">
        <v>335</v>
      </c>
      <c r="AB48" s="1438"/>
      <c r="AF48" s="1436" t="s">
        <v>336</v>
      </c>
      <c r="AG48" s="1437"/>
      <c r="AH48" s="1437"/>
      <c r="AI48" s="1437"/>
      <c r="AJ48" s="1437"/>
      <c r="AK48" s="1437"/>
      <c r="AL48" s="1437"/>
      <c r="AM48" s="257" t="s">
        <v>305</v>
      </c>
      <c r="AN48" s="258"/>
      <c r="AO48" s="1437" t="s">
        <v>337</v>
      </c>
      <c r="AP48" s="1438"/>
    </row>
    <row r="49" spans="4:42" ht="16.5" thickBot="1" x14ac:dyDescent="0.3"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R49" s="1016" t="s">
        <v>238</v>
      </c>
      <c r="S49" s="1085"/>
      <c r="T49" s="259"/>
      <c r="U49" s="260">
        <v>13</v>
      </c>
      <c r="V49" s="1085" t="s">
        <v>172</v>
      </c>
      <c r="W49" s="1085"/>
      <c r="X49" s="1085"/>
      <c r="Y49" s="1085"/>
      <c r="Z49" s="259"/>
      <c r="AA49" s="260">
        <f>COUNT(S9:S13,V9:V13,Y9:Y13,AB9:AB11,S20:S24,V20:V24,Y20:Y24,S30:S34,V30:V34,Y30:Y34,AB30:AB34,S38:S42,V38:V42)</f>
        <v>63</v>
      </c>
      <c r="AB49" s="261" t="s">
        <v>239</v>
      </c>
      <c r="AF49" s="1436" t="s">
        <v>338</v>
      </c>
      <c r="AG49" s="1437"/>
      <c r="AH49" s="1437"/>
      <c r="AI49" s="1437"/>
      <c r="AJ49" s="1437"/>
      <c r="AK49" s="1437"/>
      <c r="AL49" s="1437"/>
      <c r="AM49" s="257" t="s">
        <v>304</v>
      </c>
      <c r="AN49" s="258"/>
      <c r="AO49" s="1437" t="s">
        <v>339</v>
      </c>
      <c r="AP49" s="1438"/>
    </row>
    <row r="50" spans="4:42" ht="16.5" thickBot="1" x14ac:dyDescent="0.3"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AF50" s="1436" t="s">
        <v>340</v>
      </c>
      <c r="AG50" s="1437"/>
      <c r="AH50" s="1437"/>
      <c r="AI50" s="1437"/>
      <c r="AJ50" s="1437"/>
      <c r="AK50" s="1437"/>
      <c r="AL50" s="1437"/>
      <c r="AM50" s="257" t="s">
        <v>248</v>
      </c>
      <c r="AO50" s="1437" t="s">
        <v>341</v>
      </c>
      <c r="AP50" s="1438"/>
    </row>
    <row r="51" spans="4:42" ht="15.75" thickBot="1" x14ac:dyDescent="0.3"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AF51" s="1016" t="s">
        <v>238</v>
      </c>
      <c r="AG51" s="1085"/>
      <c r="AH51" s="259"/>
      <c r="AI51" s="260">
        <v>13</v>
      </c>
      <c r="AJ51" s="1085" t="s">
        <v>172</v>
      </c>
      <c r="AK51" s="1085"/>
      <c r="AL51" s="1085"/>
      <c r="AM51" s="1085"/>
      <c r="AN51" s="259"/>
      <c r="AO51" s="260">
        <f>COUNT(AG9:AG13,AJ9:AJ13,AM9:AM12,AP9:AP13,AG20:AG24,AJ20:AJ24,AM20:AM24,AP22:AP24,AG30:AG34,AJ30:AJ34,AM30:AM34,AP30:AP34,AG38:AG41)</f>
        <v>61</v>
      </c>
      <c r="AP51" s="261" t="s">
        <v>239</v>
      </c>
    </row>
    <row r="52" spans="4:42" ht="2.25" customHeight="1" x14ac:dyDescent="0.2"/>
    <row r="57" spans="4:42" x14ac:dyDescent="0.2">
      <c r="E57" s="187">
        <v>45736</v>
      </c>
      <c r="G57" s="1435">
        <f>E57</f>
        <v>45736</v>
      </c>
      <c r="H57" s="1435"/>
      <c r="I57" s="1435"/>
      <c r="J57" s="1435"/>
      <c r="K57" s="1435"/>
      <c r="L57" s="1435"/>
      <c r="M57" s="1435"/>
    </row>
    <row r="58" spans="4:42" x14ac:dyDescent="0.2">
      <c r="E58" s="187">
        <v>45737</v>
      </c>
      <c r="G58" s="1435">
        <f t="shared" ref="G58:G73" si="64">E58</f>
        <v>45737</v>
      </c>
      <c r="H58" s="1435"/>
      <c r="I58" s="1435"/>
      <c r="J58" s="1435"/>
      <c r="K58" s="1435"/>
      <c r="L58" s="1435"/>
      <c r="M58" s="1435"/>
    </row>
    <row r="59" spans="4:42" x14ac:dyDescent="0.2">
      <c r="E59" s="187">
        <v>45738</v>
      </c>
      <c r="G59" s="1435">
        <f t="shared" si="64"/>
        <v>45738</v>
      </c>
      <c r="H59" s="1435"/>
      <c r="I59" s="1435"/>
      <c r="J59" s="1435"/>
      <c r="K59" s="1435"/>
      <c r="L59" s="1435"/>
      <c r="M59" s="1435"/>
    </row>
    <row r="60" spans="4:42" x14ac:dyDescent="0.2">
      <c r="E60" s="187">
        <v>45739</v>
      </c>
      <c r="G60" s="1435">
        <f t="shared" si="64"/>
        <v>45739</v>
      </c>
      <c r="H60" s="1435"/>
      <c r="I60" s="1435"/>
      <c r="J60" s="1435"/>
      <c r="K60" s="1435"/>
      <c r="L60" s="1435"/>
      <c r="M60" s="1435"/>
    </row>
    <row r="61" spans="4:42" x14ac:dyDescent="0.2">
      <c r="E61" s="187">
        <v>45740</v>
      </c>
      <c r="G61" s="1435">
        <f t="shared" si="64"/>
        <v>45740</v>
      </c>
      <c r="H61" s="1435"/>
      <c r="I61" s="1435"/>
      <c r="J61" s="1435"/>
      <c r="K61" s="1435"/>
      <c r="L61" s="1435"/>
      <c r="M61" s="1435"/>
    </row>
    <row r="62" spans="4:42" x14ac:dyDescent="0.2">
      <c r="E62" s="187">
        <v>45741</v>
      </c>
      <c r="G62" s="1435">
        <f t="shared" si="64"/>
        <v>45741</v>
      </c>
      <c r="H62" s="1435"/>
      <c r="I62" s="1435"/>
      <c r="J62" s="1435"/>
      <c r="K62" s="1435"/>
      <c r="L62" s="1435"/>
      <c r="M62" s="1435"/>
    </row>
    <row r="63" spans="4:42" x14ac:dyDescent="0.2">
      <c r="E63" s="187">
        <v>45742</v>
      </c>
      <c r="G63" s="1435">
        <f t="shared" si="64"/>
        <v>45742</v>
      </c>
      <c r="H63" s="1435"/>
      <c r="I63" s="1435"/>
      <c r="J63" s="1435"/>
      <c r="K63" s="1435"/>
      <c r="L63" s="1435"/>
      <c r="M63" s="1435"/>
    </row>
    <row r="64" spans="4:42" x14ac:dyDescent="0.2">
      <c r="E64" s="187">
        <v>45743</v>
      </c>
      <c r="G64" s="1435">
        <f t="shared" si="64"/>
        <v>45743</v>
      </c>
      <c r="H64" s="1435"/>
      <c r="I64" s="1435"/>
      <c r="J64" s="1435"/>
      <c r="K64" s="1435"/>
      <c r="L64" s="1435"/>
      <c r="M64" s="1435"/>
    </row>
    <row r="65" spans="5:13" x14ac:dyDescent="0.2">
      <c r="E65" s="187">
        <v>45744</v>
      </c>
      <c r="G65" s="1435">
        <f t="shared" si="64"/>
        <v>45744</v>
      </c>
      <c r="H65" s="1435"/>
      <c r="I65" s="1435"/>
      <c r="J65" s="1435"/>
      <c r="K65" s="1435"/>
      <c r="L65" s="1435"/>
      <c r="M65" s="1435"/>
    </row>
    <row r="66" spans="5:13" x14ac:dyDescent="0.2">
      <c r="E66" s="187">
        <v>45745</v>
      </c>
      <c r="G66" s="1435">
        <f t="shared" si="64"/>
        <v>45745</v>
      </c>
      <c r="H66" s="1435"/>
      <c r="I66" s="1435"/>
      <c r="J66" s="1435"/>
      <c r="K66" s="1435"/>
      <c r="L66" s="1435"/>
      <c r="M66" s="1435"/>
    </row>
    <row r="67" spans="5:13" x14ac:dyDescent="0.2">
      <c r="E67" s="187">
        <v>45746</v>
      </c>
      <c r="G67" s="1435">
        <f t="shared" si="64"/>
        <v>45746</v>
      </c>
      <c r="H67" s="1435"/>
      <c r="I67" s="1435"/>
      <c r="J67" s="1435"/>
      <c r="K67" s="1435"/>
      <c r="L67" s="1435"/>
      <c r="M67" s="1435"/>
    </row>
    <row r="68" spans="5:13" x14ac:dyDescent="0.2">
      <c r="E68" s="187">
        <v>45747</v>
      </c>
      <c r="G68" s="1435">
        <f t="shared" si="64"/>
        <v>45747</v>
      </c>
      <c r="H68" s="1435"/>
      <c r="I68" s="1435"/>
      <c r="J68" s="1435"/>
      <c r="K68" s="1435"/>
      <c r="L68" s="1435"/>
      <c r="M68" s="1435"/>
    </row>
    <row r="69" spans="5:13" x14ac:dyDescent="0.2">
      <c r="E69" s="187">
        <v>45748</v>
      </c>
      <c r="G69" s="1435">
        <f t="shared" si="64"/>
        <v>45748</v>
      </c>
      <c r="H69" s="1435"/>
      <c r="I69" s="1435"/>
      <c r="J69" s="1435"/>
      <c r="K69" s="1435"/>
      <c r="L69" s="1435"/>
      <c r="M69" s="1435"/>
    </row>
    <row r="70" spans="5:13" x14ac:dyDescent="0.2">
      <c r="E70" s="187">
        <v>45749</v>
      </c>
      <c r="G70" s="1435">
        <f t="shared" si="64"/>
        <v>45749</v>
      </c>
      <c r="H70" s="1435"/>
      <c r="I70" s="1435"/>
      <c r="J70" s="1435"/>
      <c r="K70" s="1435"/>
      <c r="L70" s="1435"/>
      <c r="M70" s="1435"/>
    </row>
    <row r="71" spans="5:13" x14ac:dyDescent="0.2">
      <c r="E71" s="187">
        <v>45750</v>
      </c>
      <c r="G71" s="1435">
        <f t="shared" si="64"/>
        <v>45750</v>
      </c>
      <c r="H71" s="1435"/>
      <c r="I71" s="1435"/>
      <c r="J71" s="1435"/>
      <c r="K71" s="1435"/>
      <c r="L71" s="1435"/>
      <c r="M71" s="1435"/>
    </row>
    <row r="72" spans="5:13" x14ac:dyDescent="0.2">
      <c r="E72" s="187">
        <v>45751</v>
      </c>
      <c r="G72" s="1435">
        <f t="shared" si="64"/>
        <v>45751</v>
      </c>
      <c r="H72" s="1435"/>
      <c r="I72" s="1435"/>
      <c r="J72" s="1435"/>
      <c r="K72" s="1435"/>
      <c r="L72" s="1435"/>
      <c r="M72" s="1435"/>
    </row>
    <row r="73" spans="5:13" x14ac:dyDescent="0.2">
      <c r="E73" s="187">
        <v>45752</v>
      </c>
      <c r="G73" s="1435">
        <f t="shared" si="64"/>
        <v>45752</v>
      </c>
      <c r="H73" s="1435"/>
      <c r="I73" s="1435"/>
      <c r="J73" s="1435"/>
      <c r="K73" s="1435"/>
      <c r="L73" s="1435"/>
      <c r="M73" s="1435"/>
    </row>
    <row r="74" spans="5:13" x14ac:dyDescent="0.2">
      <c r="E74" s="187"/>
      <c r="G74" s="1435"/>
      <c r="H74" s="1435"/>
      <c r="I74" s="1435"/>
      <c r="J74" s="1435"/>
      <c r="K74" s="1435"/>
      <c r="L74" s="1435"/>
      <c r="M74" s="1435"/>
    </row>
  </sheetData>
  <sheetProtection algorithmName="SHA-512" hashValue="E7zNnMEQCtJx4NRje34qifLGTaeGBsnyNWL+DMjXUCTeuW6q7ll/lEqCZpbpY7yOymOpdJrjgP4X89A5eDcH2A==" saltValue="SGySCKs72HLEffaMt7OXfA==" spinCount="100000" sheet="1" objects="1" scenarios="1"/>
  <mergeCells count="69">
    <mergeCell ref="D4:N6"/>
    <mergeCell ref="R4:AB6"/>
    <mergeCell ref="AF4:AP6"/>
    <mergeCell ref="D7:N7"/>
    <mergeCell ref="R7:AB7"/>
    <mergeCell ref="AF7:AP7"/>
    <mergeCell ref="D18:N18"/>
    <mergeCell ref="R18:AB18"/>
    <mergeCell ref="AF18:AP18"/>
    <mergeCell ref="AA19:AB19"/>
    <mergeCell ref="D37:J37"/>
    <mergeCell ref="M37:N37"/>
    <mergeCell ref="X37:AB37"/>
    <mergeCell ref="AI37:AP38"/>
    <mergeCell ref="D38:J38"/>
    <mergeCell ref="M38:N38"/>
    <mergeCell ref="D39:J39"/>
    <mergeCell ref="M39:N39"/>
    <mergeCell ref="AA39:AB44"/>
    <mergeCell ref="AI39:AP40"/>
    <mergeCell ref="D40:J40"/>
    <mergeCell ref="M40:N40"/>
    <mergeCell ref="D41:E41"/>
    <mergeCell ref="H41:K41"/>
    <mergeCell ref="AI41:AP42"/>
    <mergeCell ref="R46:X46"/>
    <mergeCell ref="AA46:AB46"/>
    <mergeCell ref="AF46:AL46"/>
    <mergeCell ref="AO46:AP46"/>
    <mergeCell ref="AA38:AB38"/>
    <mergeCell ref="AI43:AP44"/>
    <mergeCell ref="R45:X45"/>
    <mergeCell ref="AA45:AB45"/>
    <mergeCell ref="AF45:AL45"/>
    <mergeCell ref="AO45:AP45"/>
    <mergeCell ref="R47:X47"/>
    <mergeCell ref="AA47:AB47"/>
    <mergeCell ref="AF47:AL47"/>
    <mergeCell ref="AO47:AP47"/>
    <mergeCell ref="R48:X48"/>
    <mergeCell ref="AA48:AB48"/>
    <mergeCell ref="AF48:AL48"/>
    <mergeCell ref="AO48:AP48"/>
    <mergeCell ref="R49:S49"/>
    <mergeCell ref="V49:Y49"/>
    <mergeCell ref="AF49:AL49"/>
    <mergeCell ref="AO49:AP49"/>
    <mergeCell ref="AF50:AL50"/>
    <mergeCell ref="AO50:AP50"/>
    <mergeCell ref="G66:M66"/>
    <mergeCell ref="AF51:AG51"/>
    <mergeCell ref="AJ51:AM51"/>
    <mergeCell ref="G57:M57"/>
    <mergeCell ref="G58:M58"/>
    <mergeCell ref="G59:M59"/>
    <mergeCell ref="G60:M60"/>
    <mergeCell ref="G61:M61"/>
    <mergeCell ref="G62:M62"/>
    <mergeCell ref="G63:M63"/>
    <mergeCell ref="G64:M64"/>
    <mergeCell ref="G65:M65"/>
    <mergeCell ref="G73:M73"/>
    <mergeCell ref="G74:M74"/>
    <mergeCell ref="G67:M67"/>
    <mergeCell ref="G68:M68"/>
    <mergeCell ref="G69:M69"/>
    <mergeCell ref="G70:M70"/>
    <mergeCell ref="G71:M71"/>
    <mergeCell ref="G72:M72"/>
  </mergeCells>
  <pageMargins left="0.7" right="0.7" top="0.75" bottom="0.75" header="0.3" footer="0.3"/>
  <pageSetup paperSize="9" orientation="portrait" r:id="rId1"/>
  <colBreaks count="2" manualBreakCount="2">
    <brk id="15" min="1" max="51" man="1"/>
    <brk id="29" min="1" max="51" man="1"/>
  </col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N82"/>
  <sheetViews>
    <sheetView rightToLeft="1" view="pageBreakPreview" zoomScaleNormal="100" zoomScaleSheetLayoutView="100" workbookViewId="0"/>
  </sheetViews>
  <sheetFormatPr defaultRowHeight="15" x14ac:dyDescent="0.25"/>
  <cols>
    <col min="2" max="2" width="1.875" customWidth="1"/>
    <col min="3" max="3" width="6.25" customWidth="1"/>
    <col min="4" max="10" width="2.875" style="268" customWidth="1"/>
    <col min="11" max="11" width="0.375" customWidth="1"/>
    <col min="12" max="18" width="2.875" style="268" customWidth="1"/>
    <col min="19" max="19" width="0.5" customWidth="1"/>
    <col min="20" max="26" width="2.875" style="268" customWidth="1"/>
    <col min="27" max="27" width="0.75" customWidth="1"/>
    <col min="28" max="34" width="2.875" style="268" customWidth="1"/>
    <col min="35" max="35" width="1.5" customWidth="1"/>
    <col min="36" max="36" width="3.75" hidden="1" customWidth="1"/>
    <col min="37" max="37" width="2.625" hidden="1" customWidth="1"/>
    <col min="38" max="38" width="22" hidden="1" customWidth="1"/>
    <col min="39" max="39" width="31.75" hidden="1" customWidth="1"/>
    <col min="40" max="40" width="9" hidden="1" customWidth="1"/>
    <col min="41" max="46" width="9" customWidth="1"/>
  </cols>
  <sheetData>
    <row r="1" spans="3:39" ht="23.25" customHeight="1" thickBot="1" x14ac:dyDescent="0.25">
      <c r="C1" s="1005"/>
      <c r="D1" s="1005"/>
      <c r="E1" s="1005"/>
      <c r="F1" s="1005"/>
      <c r="G1" s="1005"/>
      <c r="H1" s="1005"/>
      <c r="I1" s="1005"/>
      <c r="J1" s="1005"/>
      <c r="K1" s="1005"/>
      <c r="L1" s="1005"/>
      <c r="M1" s="1005"/>
      <c r="N1" s="1005"/>
      <c r="O1" s="1005"/>
      <c r="P1" s="1005"/>
      <c r="Q1" s="1005"/>
      <c r="R1" s="1005"/>
      <c r="S1" s="1005"/>
      <c r="T1" s="1005"/>
      <c r="U1" s="1005"/>
      <c r="V1" s="1005"/>
      <c r="W1" s="1005"/>
      <c r="X1" s="1005"/>
      <c r="Y1" s="1005"/>
      <c r="Z1" s="1005"/>
      <c r="AA1" s="1005"/>
      <c r="AB1" s="1005"/>
      <c r="AC1" s="1005"/>
      <c r="AD1" s="1005"/>
      <c r="AE1" s="1005"/>
      <c r="AF1" s="1005"/>
      <c r="AG1" s="1005"/>
      <c r="AH1" s="1005"/>
    </row>
    <row r="2" spans="3:39" ht="28.5" thickBot="1" x14ac:dyDescent="0.25">
      <c r="C2" s="1155" t="s">
        <v>348</v>
      </c>
      <c r="D2" s="1156"/>
      <c r="E2" s="1156"/>
      <c r="F2" s="1156"/>
      <c r="G2" s="1156"/>
      <c r="H2" s="1156"/>
      <c r="I2" s="1156"/>
      <c r="J2" s="1156"/>
      <c r="K2" s="1156"/>
      <c r="L2" s="1156"/>
      <c r="M2" s="1156"/>
      <c r="N2" s="1156"/>
      <c r="O2" s="1156"/>
      <c r="P2" s="1156"/>
      <c r="Q2" s="1156"/>
      <c r="R2" s="1156"/>
      <c r="S2" s="1156"/>
      <c r="T2" s="1156"/>
      <c r="U2" s="1156"/>
      <c r="V2" s="1156"/>
      <c r="W2" s="1156"/>
      <c r="X2" s="1156"/>
      <c r="Y2" s="1156"/>
      <c r="Z2" s="1156"/>
      <c r="AA2" s="1156"/>
      <c r="AB2" s="1156"/>
      <c r="AC2" s="1156"/>
      <c r="AD2" s="1156"/>
      <c r="AE2" s="1156"/>
      <c r="AF2" s="1156"/>
      <c r="AG2" s="1156"/>
      <c r="AH2" s="1157"/>
      <c r="AI2" s="278"/>
      <c r="AJ2" s="278"/>
      <c r="AK2" s="278"/>
      <c r="AL2" s="111"/>
    </row>
    <row r="3" spans="3:39" ht="15.75" customHeight="1" thickBot="1" x14ac:dyDescent="0.3">
      <c r="C3" s="1484" t="s">
        <v>250</v>
      </c>
      <c r="D3" s="1186" t="s">
        <v>349</v>
      </c>
      <c r="E3" s="1186"/>
      <c r="F3" s="1186"/>
      <c r="G3" s="1186"/>
      <c r="H3" s="1186"/>
      <c r="I3" s="1186"/>
      <c r="J3" s="1187"/>
      <c r="K3" s="276"/>
      <c r="L3" s="886" t="s">
        <v>350</v>
      </c>
      <c r="M3" s="884"/>
      <c r="N3" s="884"/>
      <c r="O3" s="884"/>
      <c r="P3" s="884"/>
      <c r="Q3" s="884"/>
      <c r="R3" s="885"/>
      <c r="S3" s="276"/>
      <c r="T3" s="886" t="s">
        <v>351</v>
      </c>
      <c r="U3" s="884"/>
      <c r="V3" s="884"/>
      <c r="W3" s="884"/>
      <c r="X3" s="884"/>
      <c r="Y3" s="884"/>
      <c r="Z3" s="885"/>
      <c r="AA3" s="276"/>
      <c r="AB3" s="886" t="s">
        <v>352</v>
      </c>
      <c r="AC3" s="884"/>
      <c r="AD3" s="884"/>
      <c r="AE3" s="884"/>
      <c r="AF3" s="884"/>
      <c r="AG3" s="884"/>
      <c r="AH3" s="885"/>
      <c r="AI3" s="279"/>
      <c r="AJ3" s="254"/>
      <c r="AK3" s="254"/>
    </row>
    <row r="4" spans="3:39" ht="35.25" customHeight="1" thickBot="1" x14ac:dyDescent="0.25">
      <c r="C4" s="1485"/>
      <c r="D4" s="280" t="s">
        <v>304</v>
      </c>
      <c r="E4" s="270" t="s">
        <v>245</v>
      </c>
      <c r="F4" s="270" t="s">
        <v>246</v>
      </c>
      <c r="G4" s="270" t="s">
        <v>247</v>
      </c>
      <c r="H4" s="270" t="s">
        <v>248</v>
      </c>
      <c r="I4" s="270" t="s">
        <v>305</v>
      </c>
      <c r="J4" s="271" t="s">
        <v>306</v>
      </c>
      <c r="K4" s="272"/>
      <c r="L4" s="269" t="s">
        <v>304</v>
      </c>
      <c r="M4" s="270" t="s">
        <v>245</v>
      </c>
      <c r="N4" s="270" t="s">
        <v>246</v>
      </c>
      <c r="O4" s="270" t="s">
        <v>247</v>
      </c>
      <c r="P4" s="270" t="s">
        <v>248</v>
      </c>
      <c r="Q4" s="270" t="s">
        <v>305</v>
      </c>
      <c r="R4" s="271" t="s">
        <v>306</v>
      </c>
      <c r="S4" s="272"/>
      <c r="T4" s="269" t="s">
        <v>304</v>
      </c>
      <c r="U4" s="270" t="s">
        <v>245</v>
      </c>
      <c r="V4" s="270" t="s">
        <v>246</v>
      </c>
      <c r="W4" s="270" t="s">
        <v>247</v>
      </c>
      <c r="X4" s="270" t="s">
        <v>248</v>
      </c>
      <c r="Y4" s="270" t="s">
        <v>305</v>
      </c>
      <c r="Z4" s="271" t="s">
        <v>306</v>
      </c>
      <c r="AA4" s="272"/>
      <c r="AB4" s="269" t="s">
        <v>304</v>
      </c>
      <c r="AC4" s="270" t="s">
        <v>245</v>
      </c>
      <c r="AD4" s="270" t="s">
        <v>246</v>
      </c>
      <c r="AE4" s="270" t="s">
        <v>247</v>
      </c>
      <c r="AF4" s="270" t="s">
        <v>248</v>
      </c>
      <c r="AG4" s="270" t="s">
        <v>305</v>
      </c>
      <c r="AH4" s="271" t="s">
        <v>306</v>
      </c>
      <c r="AI4" s="254"/>
      <c r="AJ4" s="254"/>
      <c r="AK4" s="254"/>
    </row>
    <row r="5" spans="3:39" x14ac:dyDescent="0.25">
      <c r="C5" s="1485"/>
      <c r="D5" s="281">
        <v>1</v>
      </c>
      <c r="E5" s="282">
        <f t="shared" ref="E5:J8" si="0">D5+1</f>
        <v>2</v>
      </c>
      <c r="F5" s="282">
        <f t="shared" si="0"/>
        <v>3</v>
      </c>
      <c r="G5" s="282">
        <f t="shared" si="0"/>
        <v>4</v>
      </c>
      <c r="H5" s="282">
        <f t="shared" si="0"/>
        <v>5</v>
      </c>
      <c r="I5" s="282">
        <f t="shared" si="0"/>
        <v>6</v>
      </c>
      <c r="J5" s="283">
        <f t="shared" si="0"/>
        <v>7</v>
      </c>
      <c r="K5" s="276"/>
      <c r="L5" s="284"/>
      <c r="M5" s="282">
        <v>1</v>
      </c>
      <c r="N5" s="282">
        <f t="shared" ref="N5:R8" si="1">M5+1</f>
        <v>2</v>
      </c>
      <c r="O5" s="282">
        <f t="shared" si="1"/>
        <v>3</v>
      </c>
      <c r="P5" s="282">
        <f t="shared" si="1"/>
        <v>4</v>
      </c>
      <c r="Q5" s="282">
        <f t="shared" si="1"/>
        <v>5</v>
      </c>
      <c r="R5" s="283">
        <f t="shared" si="1"/>
        <v>6</v>
      </c>
      <c r="S5" s="276"/>
      <c r="T5" s="285"/>
      <c r="U5" s="282"/>
      <c r="V5" s="282"/>
      <c r="W5" s="282">
        <f t="shared" ref="W5:Z8" si="2">V5+1</f>
        <v>1</v>
      </c>
      <c r="X5" s="282">
        <f t="shared" si="2"/>
        <v>2</v>
      </c>
      <c r="Y5" s="282">
        <f t="shared" si="2"/>
        <v>3</v>
      </c>
      <c r="Z5" s="283">
        <f t="shared" si="2"/>
        <v>4</v>
      </c>
      <c r="AA5" s="276"/>
      <c r="AB5" s="285"/>
      <c r="AC5" s="282"/>
      <c r="AD5" s="282"/>
      <c r="AE5" s="282"/>
      <c r="AF5" s="282"/>
      <c r="AG5" s="282">
        <v>1</v>
      </c>
      <c r="AH5" s="283">
        <f>AG5+1</f>
        <v>2</v>
      </c>
      <c r="AI5" s="254"/>
      <c r="AJ5" s="254"/>
      <c r="AK5" s="254"/>
      <c r="AL5" s="277"/>
      <c r="AM5" s="277"/>
    </row>
    <row r="6" spans="3:39" x14ac:dyDescent="0.25">
      <c r="C6" s="1485"/>
      <c r="D6" s="286">
        <f>J5+1</f>
        <v>8</v>
      </c>
      <c r="E6" s="287">
        <f t="shared" si="0"/>
        <v>9</v>
      </c>
      <c r="F6" s="287">
        <f t="shared" si="0"/>
        <v>10</v>
      </c>
      <c r="G6" s="287">
        <f t="shared" si="0"/>
        <v>11</v>
      </c>
      <c r="H6" s="287">
        <f t="shared" si="0"/>
        <v>12</v>
      </c>
      <c r="I6" s="287">
        <f t="shared" si="0"/>
        <v>13</v>
      </c>
      <c r="J6" s="288">
        <f t="shared" si="0"/>
        <v>14</v>
      </c>
      <c r="K6" s="276"/>
      <c r="L6" s="289">
        <f>R5+1</f>
        <v>7</v>
      </c>
      <c r="M6" s="286">
        <f>L6+1</f>
        <v>8</v>
      </c>
      <c r="N6" s="287">
        <f t="shared" si="1"/>
        <v>9</v>
      </c>
      <c r="O6" s="287">
        <f t="shared" si="1"/>
        <v>10</v>
      </c>
      <c r="P6" s="287">
        <f t="shared" si="1"/>
        <v>11</v>
      </c>
      <c r="Q6" s="287">
        <f t="shared" si="1"/>
        <v>12</v>
      </c>
      <c r="R6" s="288">
        <f t="shared" si="1"/>
        <v>13</v>
      </c>
      <c r="S6" s="276"/>
      <c r="T6" s="290">
        <f>Z5+1</f>
        <v>5</v>
      </c>
      <c r="U6" s="287">
        <f t="shared" ref="U6:V9" si="3">T6+1</f>
        <v>6</v>
      </c>
      <c r="V6" s="287">
        <f t="shared" si="3"/>
        <v>7</v>
      </c>
      <c r="W6" s="287">
        <f t="shared" si="2"/>
        <v>8</v>
      </c>
      <c r="X6" s="287">
        <f t="shared" si="2"/>
        <v>9</v>
      </c>
      <c r="Y6" s="287">
        <f t="shared" si="2"/>
        <v>10</v>
      </c>
      <c r="Z6" s="288">
        <f t="shared" si="2"/>
        <v>11</v>
      </c>
      <c r="AA6" s="276"/>
      <c r="AB6" s="290">
        <f>AH5+1</f>
        <v>3</v>
      </c>
      <c r="AC6" s="287">
        <f t="shared" ref="AC6:AG9" si="4">AB6+1</f>
        <v>4</v>
      </c>
      <c r="AD6" s="287">
        <f t="shared" si="4"/>
        <v>5</v>
      </c>
      <c r="AE6" s="287">
        <f t="shared" si="4"/>
        <v>6</v>
      </c>
      <c r="AF6" s="287">
        <f t="shared" si="4"/>
        <v>7</v>
      </c>
      <c r="AG6" s="287">
        <f t="shared" si="4"/>
        <v>8</v>
      </c>
      <c r="AH6" s="288">
        <f>AG6+1</f>
        <v>9</v>
      </c>
      <c r="AI6" s="254"/>
      <c r="AJ6" s="254"/>
      <c r="AK6" s="254"/>
      <c r="AL6" s="277"/>
      <c r="AM6" s="277"/>
    </row>
    <row r="7" spans="3:39" x14ac:dyDescent="0.25">
      <c r="C7" s="1485"/>
      <c r="D7" s="286">
        <f>J6+1</f>
        <v>15</v>
      </c>
      <c r="E7" s="287">
        <f t="shared" si="0"/>
        <v>16</v>
      </c>
      <c r="F7" s="287">
        <f t="shared" si="0"/>
        <v>17</v>
      </c>
      <c r="G7" s="287">
        <f t="shared" si="0"/>
        <v>18</v>
      </c>
      <c r="H7" s="287">
        <f t="shared" si="0"/>
        <v>19</v>
      </c>
      <c r="I7" s="287">
        <f t="shared" si="0"/>
        <v>20</v>
      </c>
      <c r="J7" s="288">
        <f t="shared" si="0"/>
        <v>21</v>
      </c>
      <c r="K7" s="276"/>
      <c r="L7" s="289">
        <f>R6+1</f>
        <v>14</v>
      </c>
      <c r="M7" s="286">
        <f>L7+1</f>
        <v>15</v>
      </c>
      <c r="N7" s="287">
        <f t="shared" si="1"/>
        <v>16</v>
      </c>
      <c r="O7" s="287">
        <f t="shared" si="1"/>
        <v>17</v>
      </c>
      <c r="P7" s="287">
        <f t="shared" si="1"/>
        <v>18</v>
      </c>
      <c r="Q7" s="287">
        <f t="shared" si="1"/>
        <v>19</v>
      </c>
      <c r="R7" s="288">
        <f t="shared" si="1"/>
        <v>20</v>
      </c>
      <c r="S7" s="276"/>
      <c r="T7" s="291">
        <f>Z6+1</f>
        <v>12</v>
      </c>
      <c r="U7" s="292">
        <f t="shared" si="3"/>
        <v>13</v>
      </c>
      <c r="V7" s="287">
        <f t="shared" si="3"/>
        <v>14</v>
      </c>
      <c r="W7" s="287">
        <f t="shared" si="2"/>
        <v>15</v>
      </c>
      <c r="X7" s="287">
        <f t="shared" si="2"/>
        <v>16</v>
      </c>
      <c r="Y7" s="287">
        <f t="shared" si="2"/>
        <v>17</v>
      </c>
      <c r="Z7" s="288">
        <f t="shared" si="2"/>
        <v>18</v>
      </c>
      <c r="AA7" s="276"/>
      <c r="AB7" s="290">
        <f>AH6+1</f>
        <v>10</v>
      </c>
      <c r="AC7" s="287">
        <f t="shared" si="4"/>
        <v>11</v>
      </c>
      <c r="AD7" s="287">
        <f t="shared" si="4"/>
        <v>12</v>
      </c>
      <c r="AE7" s="287">
        <f t="shared" si="4"/>
        <v>13</v>
      </c>
      <c r="AF7" s="293">
        <f t="shared" si="4"/>
        <v>14</v>
      </c>
      <c r="AG7" s="287">
        <f t="shared" si="4"/>
        <v>15</v>
      </c>
      <c r="AH7" s="288">
        <f>AG7+1</f>
        <v>16</v>
      </c>
      <c r="AI7" s="254"/>
      <c r="AJ7" s="254"/>
      <c r="AK7" s="254"/>
      <c r="AL7" s="277"/>
      <c r="AM7" s="277"/>
    </row>
    <row r="8" spans="3:39" ht="15.75" thickBot="1" x14ac:dyDescent="0.3">
      <c r="C8" s="1485"/>
      <c r="D8" s="286">
        <f>J7+1</f>
        <v>22</v>
      </c>
      <c r="E8" s="287">
        <f t="shared" si="0"/>
        <v>23</v>
      </c>
      <c r="F8" s="287">
        <f t="shared" si="0"/>
        <v>24</v>
      </c>
      <c r="G8" s="287">
        <f t="shared" si="0"/>
        <v>25</v>
      </c>
      <c r="H8" s="287">
        <f t="shared" si="0"/>
        <v>26</v>
      </c>
      <c r="I8" s="287">
        <f t="shared" si="0"/>
        <v>27</v>
      </c>
      <c r="J8" s="288">
        <f t="shared" si="0"/>
        <v>28</v>
      </c>
      <c r="K8" s="276"/>
      <c r="L8" s="290">
        <f>R7+1</f>
        <v>21</v>
      </c>
      <c r="M8" s="287">
        <f>L8+1</f>
        <v>22</v>
      </c>
      <c r="N8" s="287">
        <f t="shared" si="1"/>
        <v>23</v>
      </c>
      <c r="O8" s="287">
        <f t="shared" si="1"/>
        <v>24</v>
      </c>
      <c r="P8" s="287">
        <f t="shared" si="1"/>
        <v>25</v>
      </c>
      <c r="Q8" s="287">
        <f t="shared" si="1"/>
        <v>26</v>
      </c>
      <c r="R8" s="288">
        <f t="shared" si="1"/>
        <v>27</v>
      </c>
      <c r="S8" s="276"/>
      <c r="T8" s="294">
        <f>Z7+1</f>
        <v>19</v>
      </c>
      <c r="U8" s="293">
        <f t="shared" si="3"/>
        <v>20</v>
      </c>
      <c r="V8" s="287">
        <f t="shared" si="3"/>
        <v>21</v>
      </c>
      <c r="W8" s="287">
        <f t="shared" si="2"/>
        <v>22</v>
      </c>
      <c r="X8" s="287">
        <f t="shared" si="2"/>
        <v>23</v>
      </c>
      <c r="Y8" s="287">
        <f t="shared" si="2"/>
        <v>24</v>
      </c>
      <c r="Z8" s="288">
        <f t="shared" si="2"/>
        <v>25</v>
      </c>
      <c r="AA8" s="276"/>
      <c r="AB8" s="290">
        <f>AH7+1</f>
        <v>17</v>
      </c>
      <c r="AC8" s="287">
        <f t="shared" si="4"/>
        <v>18</v>
      </c>
      <c r="AD8" s="287">
        <f t="shared" si="4"/>
        <v>19</v>
      </c>
      <c r="AE8" s="287">
        <f t="shared" si="4"/>
        <v>20</v>
      </c>
      <c r="AF8" s="287">
        <f t="shared" si="4"/>
        <v>21</v>
      </c>
      <c r="AG8" s="287">
        <f t="shared" si="4"/>
        <v>22</v>
      </c>
      <c r="AH8" s="288">
        <f>AG8+1</f>
        <v>23</v>
      </c>
      <c r="AI8" s="254"/>
      <c r="AJ8" s="254"/>
      <c r="AK8" s="254"/>
      <c r="AL8" s="277"/>
      <c r="AM8" s="277"/>
    </row>
    <row r="9" spans="3:39" ht="15.75" thickBot="1" x14ac:dyDescent="0.3">
      <c r="C9" s="1485"/>
      <c r="D9" s="295">
        <f>J8+1</f>
        <v>29</v>
      </c>
      <c r="E9" s="296"/>
      <c r="F9" s="296"/>
      <c r="G9" s="296"/>
      <c r="H9" s="296"/>
      <c r="I9" s="296"/>
      <c r="J9" s="297"/>
      <c r="K9" s="276"/>
      <c r="L9" s="291">
        <f>R8+1</f>
        <v>28</v>
      </c>
      <c r="M9" s="292">
        <f>L9+1</f>
        <v>29</v>
      </c>
      <c r="N9" s="292">
        <f>M9+1</f>
        <v>30</v>
      </c>
      <c r="O9" s="292"/>
      <c r="P9" s="292"/>
      <c r="Q9" s="292"/>
      <c r="R9" s="298"/>
      <c r="S9" s="276"/>
      <c r="T9" s="291">
        <f>Z8+1</f>
        <v>26</v>
      </c>
      <c r="U9" s="292">
        <f t="shared" si="3"/>
        <v>27</v>
      </c>
      <c r="V9" s="292">
        <f t="shared" si="3"/>
        <v>28</v>
      </c>
      <c r="W9" s="292">
        <f>V9+1</f>
        <v>29</v>
      </c>
      <c r="X9" s="292">
        <f>W9+1</f>
        <v>30</v>
      </c>
      <c r="Y9" s="292"/>
      <c r="Z9" s="298"/>
      <c r="AA9" s="276"/>
      <c r="AB9" s="291">
        <f>AH8+1</f>
        <v>24</v>
      </c>
      <c r="AC9" s="292">
        <f t="shared" si="4"/>
        <v>25</v>
      </c>
      <c r="AD9" s="292">
        <f t="shared" si="4"/>
        <v>26</v>
      </c>
      <c r="AE9" s="292">
        <f t="shared" si="4"/>
        <v>27</v>
      </c>
      <c r="AF9" s="292">
        <f t="shared" si="4"/>
        <v>28</v>
      </c>
      <c r="AG9" s="292">
        <f t="shared" si="4"/>
        <v>29</v>
      </c>
      <c r="AH9" s="298">
        <f>AG9+1</f>
        <v>30</v>
      </c>
      <c r="AI9" s="254"/>
      <c r="AJ9" s="254"/>
      <c r="AK9" s="254"/>
      <c r="AL9" s="277"/>
      <c r="AM9" s="277"/>
    </row>
    <row r="10" spans="3:39" ht="15.75" thickBot="1" x14ac:dyDescent="0.3">
      <c r="C10" s="1485"/>
      <c r="D10" s="910" t="s">
        <v>342</v>
      </c>
      <c r="E10" s="910"/>
      <c r="F10" s="910"/>
      <c r="G10" s="910"/>
      <c r="H10" s="910"/>
      <c r="I10" s="910"/>
      <c r="J10" s="909"/>
      <c r="L10" s="1317"/>
      <c r="M10" s="1318"/>
      <c r="N10" s="1318"/>
      <c r="O10" s="1318"/>
      <c r="P10" s="1318"/>
      <c r="Q10" s="1318"/>
      <c r="R10" s="1318"/>
      <c r="S10" s="1318"/>
      <c r="T10" s="1318"/>
      <c r="U10" s="1318"/>
      <c r="V10" s="1318"/>
      <c r="W10" s="1318"/>
      <c r="X10" s="1318"/>
      <c r="Y10" s="1318"/>
      <c r="Z10" s="1318"/>
      <c r="AA10" s="1318"/>
      <c r="AB10" s="1318"/>
      <c r="AC10" s="1318"/>
      <c r="AD10" s="1318"/>
      <c r="AE10" s="1318"/>
      <c r="AF10" s="1318"/>
      <c r="AG10" s="1318"/>
      <c r="AH10" s="1319"/>
      <c r="AI10" s="254"/>
      <c r="AJ10" s="254"/>
      <c r="AK10" s="254"/>
      <c r="AL10" s="277"/>
      <c r="AM10" s="277"/>
    </row>
    <row r="11" spans="3:39" ht="35.25" thickBot="1" x14ac:dyDescent="0.25">
      <c r="C11" s="1485"/>
      <c r="D11" s="280" t="s">
        <v>304</v>
      </c>
      <c r="E11" s="270" t="s">
        <v>245</v>
      </c>
      <c r="F11" s="270" t="s">
        <v>246</v>
      </c>
      <c r="G11" s="270" t="s">
        <v>247</v>
      </c>
      <c r="H11" s="270" t="s">
        <v>248</v>
      </c>
      <c r="I11" s="270" t="s">
        <v>305</v>
      </c>
      <c r="J11" s="271" t="s">
        <v>306</v>
      </c>
      <c r="L11" s="1320"/>
      <c r="M11" s="1321"/>
      <c r="N11" s="1321"/>
      <c r="O11" s="1321"/>
      <c r="P11" s="1321"/>
      <c r="Q11" s="1321"/>
      <c r="R11" s="1321"/>
      <c r="S11" s="1321"/>
      <c r="T11" s="1321"/>
      <c r="U11" s="1321"/>
      <c r="V11" s="1321"/>
      <c r="W11" s="1321"/>
      <c r="X11" s="1321"/>
      <c r="Y11" s="1321"/>
      <c r="Z11" s="1321"/>
      <c r="AA11" s="1321"/>
      <c r="AB11" s="1321"/>
      <c r="AC11" s="1321"/>
      <c r="AD11" s="1321"/>
      <c r="AE11" s="1321"/>
      <c r="AF11" s="1321"/>
      <c r="AG11" s="1321"/>
      <c r="AH11" s="1322"/>
      <c r="AL11" s="277"/>
      <c r="AM11" s="277"/>
    </row>
    <row r="12" spans="3:39" ht="15.75" thickBot="1" x14ac:dyDescent="0.3">
      <c r="C12" s="1485"/>
      <c r="D12" s="299">
        <v>1</v>
      </c>
      <c r="E12" s="300">
        <f>D12+1</f>
        <v>2</v>
      </c>
      <c r="F12" s="300">
        <f>E12+1</f>
        <v>3</v>
      </c>
      <c r="G12" s="300">
        <f t="shared" ref="G12:J12" si="5">F12+1</f>
        <v>4</v>
      </c>
      <c r="H12" s="301">
        <f t="shared" si="5"/>
        <v>5</v>
      </c>
      <c r="I12" s="302">
        <f t="shared" si="5"/>
        <v>6</v>
      </c>
      <c r="J12" s="303">
        <f t="shared" si="5"/>
        <v>7</v>
      </c>
      <c r="L12" s="996"/>
      <c r="M12" s="1323"/>
      <c r="N12" s="1323"/>
      <c r="O12" s="1323"/>
      <c r="P12" s="1323"/>
      <c r="Q12" s="1323"/>
      <c r="R12" s="1323"/>
      <c r="S12" s="1323"/>
      <c r="T12" s="1323"/>
      <c r="U12" s="1323"/>
      <c r="V12" s="1323"/>
      <c r="W12" s="1323"/>
      <c r="X12" s="1323"/>
      <c r="Y12" s="1323"/>
      <c r="Z12" s="1323"/>
      <c r="AA12" s="1323"/>
      <c r="AB12" s="1323"/>
      <c r="AC12" s="1323"/>
      <c r="AD12" s="1323"/>
      <c r="AE12" s="1323"/>
      <c r="AF12" s="1323"/>
      <c r="AG12" s="1323"/>
      <c r="AH12" s="997"/>
    </row>
    <row r="13" spans="3:39" ht="4.5" customHeight="1" thickBot="1" x14ac:dyDescent="0.3">
      <c r="C13" s="1485"/>
    </row>
    <row r="14" spans="3:39" ht="15.75" thickBot="1" x14ac:dyDescent="0.3">
      <c r="C14" s="1485"/>
      <c r="D14" s="1488">
        <f>AL14</f>
        <v>45508</v>
      </c>
      <c r="E14" s="1489"/>
      <c r="F14" s="1489"/>
      <c r="G14" s="1489"/>
      <c r="H14" s="1489"/>
      <c r="I14" s="1489"/>
      <c r="J14" s="1489"/>
      <c r="K14" s="1489"/>
      <c r="L14" s="1489"/>
      <c r="M14" s="1489"/>
      <c r="N14" s="1490"/>
      <c r="O14" s="1476" t="str">
        <f>AM14</f>
        <v>عودة الهيئة الإدارية والتعليمية والمشرفين</v>
      </c>
      <c r="P14" s="1477"/>
      <c r="Q14" s="1477"/>
      <c r="R14" s="1477"/>
      <c r="S14" s="1477"/>
      <c r="T14" s="1477"/>
      <c r="U14" s="1477"/>
      <c r="V14" s="1477"/>
      <c r="W14" s="1477"/>
      <c r="X14" s="1477"/>
      <c r="Y14" s="1477"/>
      <c r="Z14" s="1478"/>
      <c r="AA14" s="1317"/>
      <c r="AB14" s="1318"/>
      <c r="AC14" s="1318"/>
      <c r="AD14" s="1318"/>
      <c r="AE14" s="1318"/>
      <c r="AF14" s="1318"/>
      <c r="AG14" s="1318"/>
      <c r="AH14" s="1319"/>
      <c r="AL14" s="7">
        <v>45508</v>
      </c>
      <c r="AM14" s="9" t="s">
        <v>3</v>
      </c>
    </row>
    <row r="15" spans="3:39" ht="15.75" thickBot="1" x14ac:dyDescent="0.3">
      <c r="C15" s="1485"/>
      <c r="D15" s="1488">
        <f t="shared" ref="D15:D21" si="6">AL15</f>
        <v>45515</v>
      </c>
      <c r="E15" s="1489"/>
      <c r="F15" s="1489"/>
      <c r="G15" s="1489"/>
      <c r="H15" s="1489"/>
      <c r="I15" s="1489"/>
      <c r="J15" s="1489"/>
      <c r="K15" s="1489"/>
      <c r="L15" s="1489"/>
      <c r="M15" s="1489"/>
      <c r="N15" s="1490"/>
      <c r="O15" s="1476" t="str">
        <f t="shared" ref="O15:O21" si="7">AM15</f>
        <v>عودة المعلمين الممارسين للتدريس</v>
      </c>
      <c r="P15" s="1477"/>
      <c r="Q15" s="1477"/>
      <c r="R15" s="1477"/>
      <c r="S15" s="1477"/>
      <c r="T15" s="1477"/>
      <c r="U15" s="1477"/>
      <c r="V15" s="1477"/>
      <c r="W15" s="1477"/>
      <c r="X15" s="1477"/>
      <c r="Y15" s="1477"/>
      <c r="Z15" s="1478"/>
      <c r="AA15" s="1320"/>
      <c r="AB15" s="1321"/>
      <c r="AC15" s="1321"/>
      <c r="AD15" s="1321"/>
      <c r="AE15" s="1321"/>
      <c r="AF15" s="1321"/>
      <c r="AG15" s="1321"/>
      <c r="AH15" s="1322"/>
      <c r="AL15" s="7">
        <v>45515</v>
      </c>
      <c r="AM15" s="10" t="s">
        <v>4</v>
      </c>
    </row>
    <row r="16" spans="3:39" ht="15.75" thickBot="1" x14ac:dyDescent="0.3">
      <c r="C16" s="1485"/>
      <c r="D16" s="1488">
        <f t="shared" si="6"/>
        <v>45522</v>
      </c>
      <c r="E16" s="1489"/>
      <c r="F16" s="1489"/>
      <c r="G16" s="1489"/>
      <c r="H16" s="1489"/>
      <c r="I16" s="1489"/>
      <c r="J16" s="1489"/>
      <c r="K16" s="1489"/>
      <c r="L16" s="1489"/>
      <c r="M16" s="1489"/>
      <c r="N16" s="1490"/>
      <c r="O16" s="1476" t="str">
        <f t="shared" si="7"/>
        <v>بداية الدراسة للفصل الدراسي الأول</v>
      </c>
      <c r="P16" s="1477"/>
      <c r="Q16" s="1477"/>
      <c r="R16" s="1477"/>
      <c r="S16" s="1477"/>
      <c r="T16" s="1477"/>
      <c r="U16" s="1477"/>
      <c r="V16" s="1477"/>
      <c r="W16" s="1477"/>
      <c r="X16" s="1477"/>
      <c r="Y16" s="1477"/>
      <c r="Z16" s="1478"/>
      <c r="AA16" s="1320"/>
      <c r="AB16" s="1321"/>
      <c r="AC16" s="1321"/>
      <c r="AD16" s="1321"/>
      <c r="AE16" s="1321"/>
      <c r="AF16" s="1321"/>
      <c r="AG16" s="1321"/>
      <c r="AH16" s="1322"/>
      <c r="AL16" s="7">
        <v>45522</v>
      </c>
      <c r="AM16" s="10" t="s">
        <v>6</v>
      </c>
    </row>
    <row r="17" spans="3:39" ht="15.75" thickBot="1" x14ac:dyDescent="0.3">
      <c r="C17" s="1485"/>
      <c r="D17" s="1488">
        <f t="shared" si="6"/>
        <v>45557</v>
      </c>
      <c r="E17" s="1489"/>
      <c r="F17" s="1489"/>
      <c r="G17" s="1489"/>
      <c r="H17" s="1489"/>
      <c r="I17" s="1489"/>
      <c r="J17" s="1489"/>
      <c r="K17" s="1489"/>
      <c r="L17" s="1489"/>
      <c r="M17" s="1489"/>
      <c r="N17" s="1490"/>
      <c r="O17" s="1476" t="str">
        <f t="shared" si="7"/>
        <v xml:space="preserve"> إجازة اليوم الوطني</v>
      </c>
      <c r="P17" s="1477"/>
      <c r="Q17" s="1477"/>
      <c r="R17" s="1477"/>
      <c r="S17" s="1477"/>
      <c r="T17" s="1477"/>
      <c r="U17" s="1477"/>
      <c r="V17" s="1477"/>
      <c r="W17" s="1477"/>
      <c r="X17" s="1477"/>
      <c r="Y17" s="1477"/>
      <c r="Z17" s="1478"/>
      <c r="AA17" s="1320"/>
      <c r="AB17" s="1321"/>
      <c r="AC17" s="1321"/>
      <c r="AD17" s="1321"/>
      <c r="AE17" s="1321"/>
      <c r="AF17" s="1321"/>
      <c r="AG17" s="1321"/>
      <c r="AH17" s="1322"/>
      <c r="AL17" s="12">
        <v>45557</v>
      </c>
      <c r="AM17" s="14" t="s">
        <v>7</v>
      </c>
    </row>
    <row r="18" spans="3:39" ht="15.75" thickBot="1" x14ac:dyDescent="0.3">
      <c r="C18" s="1485"/>
      <c r="D18" s="1488">
        <f t="shared" si="6"/>
        <v>45558</v>
      </c>
      <c r="E18" s="1489"/>
      <c r="F18" s="1489"/>
      <c r="G18" s="1489"/>
      <c r="H18" s="1489"/>
      <c r="I18" s="1489"/>
      <c r="J18" s="1489"/>
      <c r="K18" s="1489"/>
      <c r="L18" s="1489"/>
      <c r="M18" s="1489"/>
      <c r="N18" s="1490"/>
      <c r="O18" s="1476" t="str">
        <f t="shared" si="7"/>
        <v xml:space="preserve"> إجازة اليوم الوطني</v>
      </c>
      <c r="P18" s="1477"/>
      <c r="Q18" s="1477"/>
      <c r="R18" s="1477"/>
      <c r="S18" s="1477"/>
      <c r="T18" s="1477"/>
      <c r="U18" s="1477"/>
      <c r="V18" s="1477"/>
      <c r="W18" s="1477"/>
      <c r="X18" s="1477"/>
      <c r="Y18" s="1477"/>
      <c r="Z18" s="1478"/>
      <c r="AA18" s="1320"/>
      <c r="AB18" s="1321"/>
      <c r="AC18" s="1321"/>
      <c r="AD18" s="1321"/>
      <c r="AE18" s="1321"/>
      <c r="AF18" s="1321"/>
      <c r="AG18" s="1321"/>
      <c r="AH18" s="1322"/>
      <c r="AL18" s="16">
        <v>45558</v>
      </c>
      <c r="AM18" s="18" t="s">
        <v>7</v>
      </c>
    </row>
    <row r="19" spans="3:39" ht="15.75" thickBot="1" x14ac:dyDescent="0.3">
      <c r="C19" s="1485"/>
      <c r="D19" s="1488">
        <f t="shared" si="6"/>
        <v>45582</v>
      </c>
      <c r="E19" s="1489"/>
      <c r="F19" s="1489"/>
      <c r="G19" s="1489"/>
      <c r="H19" s="1489"/>
      <c r="I19" s="1489"/>
      <c r="J19" s="1489"/>
      <c r="K19" s="1489"/>
      <c r="L19" s="1489"/>
      <c r="M19" s="1489"/>
      <c r="N19" s="1490"/>
      <c r="O19" s="1476" t="str">
        <f t="shared" si="7"/>
        <v xml:space="preserve">إجازة نهاية أسبوع مطولة </v>
      </c>
      <c r="P19" s="1477"/>
      <c r="Q19" s="1477"/>
      <c r="R19" s="1477"/>
      <c r="S19" s="1477"/>
      <c r="T19" s="1477"/>
      <c r="U19" s="1477"/>
      <c r="V19" s="1477"/>
      <c r="W19" s="1477"/>
      <c r="X19" s="1477"/>
      <c r="Y19" s="1477"/>
      <c r="Z19" s="1478"/>
      <c r="AA19" s="1320"/>
      <c r="AB19" s="1321"/>
      <c r="AC19" s="1321"/>
      <c r="AD19" s="1321"/>
      <c r="AE19" s="1321"/>
      <c r="AF19" s="1321"/>
      <c r="AG19" s="1321"/>
      <c r="AH19" s="1322"/>
      <c r="AL19" s="7">
        <v>45582</v>
      </c>
      <c r="AM19" s="9" t="s">
        <v>8</v>
      </c>
    </row>
    <row r="20" spans="3:39" ht="15.75" thickBot="1" x14ac:dyDescent="0.3">
      <c r="C20" s="1485"/>
      <c r="D20" s="1488">
        <f t="shared" si="6"/>
        <v>45603</v>
      </c>
      <c r="E20" s="1489"/>
      <c r="F20" s="1489"/>
      <c r="G20" s="1489"/>
      <c r="H20" s="1489"/>
      <c r="I20" s="1489"/>
      <c r="J20" s="1489"/>
      <c r="K20" s="1489"/>
      <c r="L20" s="1489"/>
      <c r="M20" s="1489"/>
      <c r="N20" s="1490"/>
      <c r="O20" s="1476" t="str">
        <f t="shared" si="7"/>
        <v xml:space="preserve"> نهاية الفصل الأول</v>
      </c>
      <c r="P20" s="1477"/>
      <c r="Q20" s="1477"/>
      <c r="R20" s="1477"/>
      <c r="S20" s="1477"/>
      <c r="T20" s="1477"/>
      <c r="U20" s="1477"/>
      <c r="V20" s="1477"/>
      <c r="W20" s="1477"/>
      <c r="X20" s="1477"/>
      <c r="Y20" s="1477"/>
      <c r="Z20" s="1478"/>
      <c r="AA20" s="1320"/>
      <c r="AB20" s="1321"/>
      <c r="AC20" s="1321"/>
      <c r="AD20" s="1321"/>
      <c r="AE20" s="1321"/>
      <c r="AF20" s="1321"/>
      <c r="AG20" s="1321"/>
      <c r="AH20" s="1322"/>
      <c r="AL20" s="12">
        <v>45603</v>
      </c>
      <c r="AM20" s="14" t="s">
        <v>9</v>
      </c>
    </row>
    <row r="21" spans="3:39" ht="15.75" thickBot="1" x14ac:dyDescent="0.3">
      <c r="C21" s="1494"/>
      <c r="D21" s="1491">
        <f t="shared" si="6"/>
        <v>45604</v>
      </c>
      <c r="E21" s="1492"/>
      <c r="F21" s="1492"/>
      <c r="G21" s="1492"/>
      <c r="H21" s="1492"/>
      <c r="I21" s="1492"/>
      <c r="J21" s="1492"/>
      <c r="K21" s="1492"/>
      <c r="L21" s="1492"/>
      <c r="M21" s="1492"/>
      <c r="N21" s="1493"/>
      <c r="O21" s="1483" t="str">
        <f t="shared" si="7"/>
        <v>إجازة الخريف</v>
      </c>
      <c r="P21" s="1085"/>
      <c r="Q21" s="1085"/>
      <c r="R21" s="1085"/>
      <c r="S21" s="1085"/>
      <c r="T21" s="1085"/>
      <c r="U21" s="1085"/>
      <c r="V21" s="1085"/>
      <c r="W21" s="1085"/>
      <c r="X21" s="1085"/>
      <c r="Y21" s="1085"/>
      <c r="Z21" s="1017"/>
      <c r="AA21" s="996"/>
      <c r="AB21" s="1323"/>
      <c r="AC21" s="1323"/>
      <c r="AD21" s="1323"/>
      <c r="AE21" s="1323"/>
      <c r="AF21" s="1323"/>
      <c r="AG21" s="1323"/>
      <c r="AH21" s="997"/>
      <c r="AL21" s="16">
        <v>45604</v>
      </c>
      <c r="AM21" s="18" t="s">
        <v>10</v>
      </c>
    </row>
    <row r="22" spans="3:39" x14ac:dyDescent="0.25">
      <c r="C22" s="327"/>
      <c r="D22" s="328"/>
      <c r="E22" s="328"/>
      <c r="F22" s="328"/>
      <c r="G22" s="328"/>
      <c r="H22" s="328"/>
      <c r="I22" s="328"/>
      <c r="J22" s="328"/>
      <c r="K22" s="328"/>
      <c r="L22" s="328"/>
      <c r="M22" s="328"/>
      <c r="N22" s="328"/>
      <c r="O22" s="329"/>
      <c r="P22" s="329"/>
      <c r="Q22" s="329"/>
      <c r="R22" s="329"/>
      <c r="S22" s="329"/>
      <c r="T22" s="329"/>
      <c r="U22" s="329"/>
      <c r="V22" s="329"/>
      <c r="W22" s="329"/>
      <c r="X22" s="329"/>
      <c r="Y22" s="329"/>
      <c r="Z22" s="329"/>
      <c r="AA22" s="329"/>
      <c r="AB22" s="329"/>
      <c r="AC22" s="329"/>
      <c r="AD22" s="329"/>
      <c r="AE22" s="329"/>
      <c r="AF22" s="329"/>
      <c r="AG22" s="329"/>
      <c r="AH22" s="329"/>
      <c r="AL22" s="330"/>
      <c r="AM22" s="331"/>
    </row>
    <row r="23" spans="3:39" x14ac:dyDescent="0.25">
      <c r="C23" s="327"/>
      <c r="D23" s="328"/>
      <c r="E23" s="328"/>
      <c r="F23" s="328"/>
      <c r="G23" s="328"/>
      <c r="H23" s="328"/>
      <c r="I23" s="328"/>
      <c r="J23" s="328"/>
      <c r="K23" s="328"/>
      <c r="L23" s="328"/>
      <c r="M23" s="328"/>
      <c r="N23" s="328"/>
      <c r="O23" s="329"/>
      <c r="P23" s="329"/>
      <c r="Q23" s="329"/>
      <c r="R23" s="329"/>
      <c r="S23" s="329"/>
      <c r="T23" s="329"/>
      <c r="U23" s="329"/>
      <c r="V23" s="329"/>
      <c r="W23" s="329"/>
      <c r="X23" s="329"/>
      <c r="Y23" s="329"/>
      <c r="Z23" s="329"/>
      <c r="AA23" s="329"/>
      <c r="AB23" s="329"/>
      <c r="AC23" s="329"/>
      <c r="AD23" s="329"/>
      <c r="AE23" s="329"/>
      <c r="AF23" s="329"/>
      <c r="AG23" s="329"/>
      <c r="AH23" s="329"/>
      <c r="AL23" s="330"/>
      <c r="AM23" s="331"/>
    </row>
    <row r="24" spans="3:39" x14ac:dyDescent="0.25">
      <c r="C24" s="327"/>
      <c r="D24" s="328"/>
      <c r="E24" s="328"/>
      <c r="F24" s="328"/>
      <c r="G24" s="328"/>
      <c r="H24" s="328"/>
      <c r="I24" s="328"/>
      <c r="J24" s="328"/>
      <c r="K24" s="328"/>
      <c r="L24" s="328"/>
      <c r="M24" s="328"/>
      <c r="N24" s="328"/>
      <c r="O24" s="329"/>
      <c r="P24" s="329"/>
      <c r="Q24" s="329"/>
      <c r="R24" s="329"/>
      <c r="S24" s="329"/>
      <c r="T24" s="329"/>
      <c r="U24" s="329"/>
      <c r="V24" s="329"/>
      <c r="W24" s="329"/>
      <c r="X24" s="329"/>
      <c r="Y24" s="329"/>
      <c r="Z24" s="329"/>
      <c r="AA24" s="329"/>
      <c r="AB24" s="329"/>
      <c r="AC24" s="329"/>
      <c r="AD24" s="329"/>
      <c r="AE24" s="329"/>
      <c r="AF24" s="329"/>
      <c r="AG24" s="329"/>
      <c r="AH24" s="329"/>
      <c r="AL24" s="330"/>
      <c r="AM24" s="331"/>
    </row>
    <row r="25" spans="3:39" x14ac:dyDescent="0.25">
      <c r="C25" s="327"/>
      <c r="D25" s="328"/>
      <c r="E25" s="328"/>
      <c r="F25" s="328"/>
      <c r="G25" s="328"/>
      <c r="H25" s="328"/>
      <c r="I25" s="328"/>
      <c r="J25" s="328"/>
      <c r="K25" s="328"/>
      <c r="L25" s="328"/>
      <c r="M25" s="328"/>
      <c r="N25" s="328"/>
      <c r="O25" s="329"/>
      <c r="P25" s="329"/>
      <c r="Q25" s="329"/>
      <c r="R25" s="329"/>
      <c r="S25" s="329"/>
      <c r="T25" s="329"/>
      <c r="U25" s="329"/>
      <c r="V25" s="329"/>
      <c r="W25" s="329"/>
      <c r="X25" s="329"/>
      <c r="Y25" s="329"/>
      <c r="Z25" s="329"/>
      <c r="AA25" s="329"/>
      <c r="AB25" s="329"/>
      <c r="AC25" s="329"/>
      <c r="AD25" s="329"/>
      <c r="AE25" s="329"/>
      <c r="AF25" s="329"/>
      <c r="AG25" s="329"/>
      <c r="AH25" s="329"/>
      <c r="AL25" s="330"/>
      <c r="AM25" s="331"/>
    </row>
    <row r="26" spans="3:39" x14ac:dyDescent="0.25">
      <c r="C26" s="327"/>
      <c r="D26" s="328"/>
      <c r="E26" s="328"/>
      <c r="F26" s="328"/>
      <c r="G26" s="328"/>
      <c r="H26" s="328"/>
      <c r="I26" s="328"/>
      <c r="J26" s="328"/>
      <c r="K26" s="328"/>
      <c r="L26" s="328"/>
      <c r="M26" s="328"/>
      <c r="N26" s="328"/>
      <c r="O26" s="329"/>
      <c r="P26" s="329"/>
      <c r="Q26" s="329"/>
      <c r="R26" s="329"/>
      <c r="S26" s="329"/>
      <c r="T26" s="329"/>
      <c r="U26" s="329"/>
      <c r="V26" s="329"/>
      <c r="W26" s="329"/>
      <c r="X26" s="329"/>
      <c r="Y26" s="329"/>
      <c r="Z26" s="329"/>
      <c r="AA26" s="329"/>
      <c r="AB26" s="329"/>
      <c r="AC26" s="329"/>
      <c r="AD26" s="329"/>
      <c r="AE26" s="329"/>
      <c r="AF26" s="329"/>
      <c r="AG26" s="329"/>
      <c r="AH26" s="329"/>
      <c r="AL26" s="330"/>
      <c r="AM26" s="331"/>
    </row>
    <row r="27" spans="3:39" x14ac:dyDescent="0.25">
      <c r="C27" s="327"/>
      <c r="D27" s="328"/>
      <c r="E27" s="328"/>
      <c r="F27" s="328"/>
      <c r="G27" s="328"/>
      <c r="H27" s="328"/>
      <c r="I27" s="328"/>
      <c r="J27" s="328"/>
      <c r="K27" s="328"/>
      <c r="L27" s="328"/>
      <c r="M27" s="328"/>
      <c r="N27" s="328"/>
      <c r="O27" s="329"/>
      <c r="P27" s="329"/>
      <c r="Q27" s="329"/>
      <c r="R27" s="329"/>
      <c r="S27" s="329"/>
      <c r="T27" s="329"/>
      <c r="U27" s="329"/>
      <c r="V27" s="329"/>
      <c r="W27" s="329"/>
      <c r="X27" s="329"/>
      <c r="Y27" s="329"/>
      <c r="Z27" s="329"/>
      <c r="AA27" s="329"/>
      <c r="AB27" s="329"/>
      <c r="AC27" s="329"/>
      <c r="AD27" s="329"/>
      <c r="AE27" s="329"/>
      <c r="AF27" s="329"/>
      <c r="AG27" s="329"/>
      <c r="AH27" s="329"/>
      <c r="AL27" s="330"/>
      <c r="AM27" s="331"/>
    </row>
    <row r="28" spans="3:39" x14ac:dyDescent="0.25">
      <c r="C28" s="327"/>
      <c r="D28" s="328"/>
      <c r="E28" s="328"/>
      <c r="F28" s="328"/>
      <c r="G28" s="328"/>
      <c r="H28" s="328"/>
      <c r="I28" s="328"/>
      <c r="J28" s="328"/>
      <c r="K28" s="328"/>
      <c r="L28" s="328"/>
      <c r="M28" s="328"/>
      <c r="N28" s="328"/>
      <c r="O28" s="329"/>
      <c r="P28" s="329"/>
      <c r="Q28" s="329"/>
      <c r="R28" s="329"/>
      <c r="S28" s="329"/>
      <c r="T28" s="329"/>
      <c r="U28" s="329"/>
      <c r="V28" s="329"/>
      <c r="W28" s="329"/>
      <c r="X28" s="329"/>
      <c r="Y28" s="329"/>
      <c r="Z28" s="329"/>
      <c r="AA28" s="329"/>
      <c r="AB28" s="329"/>
      <c r="AC28" s="329"/>
      <c r="AD28" s="329"/>
      <c r="AE28" s="329"/>
      <c r="AF28" s="329"/>
      <c r="AG28" s="329"/>
      <c r="AH28" s="329"/>
      <c r="AL28" s="330"/>
      <c r="AM28" s="331"/>
    </row>
    <row r="29" spans="3:39" ht="15.75" thickBot="1" x14ac:dyDescent="0.3"/>
    <row r="30" spans="3:39" ht="28.5" thickBot="1" x14ac:dyDescent="0.25">
      <c r="C30" s="1155" t="s">
        <v>353</v>
      </c>
      <c r="D30" s="1156"/>
      <c r="E30" s="1156"/>
      <c r="F30" s="1156"/>
      <c r="G30" s="1156"/>
      <c r="H30" s="1156"/>
      <c r="I30" s="1156"/>
      <c r="J30" s="1156"/>
      <c r="K30" s="1156"/>
      <c r="L30" s="1156"/>
      <c r="M30" s="1156"/>
      <c r="N30" s="1156"/>
      <c r="O30" s="1156"/>
      <c r="P30" s="1156"/>
      <c r="Q30" s="1156"/>
      <c r="R30" s="1156"/>
      <c r="S30" s="1156"/>
      <c r="T30" s="1156"/>
      <c r="U30" s="1156"/>
      <c r="V30" s="1156"/>
      <c r="W30" s="1156"/>
      <c r="X30" s="1156"/>
      <c r="Y30" s="1156"/>
      <c r="Z30" s="1156"/>
      <c r="AA30" s="1156"/>
      <c r="AB30" s="1156"/>
      <c r="AC30" s="1156"/>
      <c r="AD30" s="1156"/>
      <c r="AE30" s="1156"/>
      <c r="AF30" s="1156"/>
      <c r="AG30" s="1156"/>
      <c r="AH30" s="1157"/>
    </row>
    <row r="31" spans="3:39" ht="15.75" customHeight="1" thickBot="1" x14ac:dyDescent="0.3">
      <c r="C31" s="1484" t="s">
        <v>250</v>
      </c>
      <c r="D31" s="910" t="s">
        <v>342</v>
      </c>
      <c r="E31" s="910"/>
      <c r="F31" s="910"/>
      <c r="G31" s="910"/>
      <c r="H31" s="910"/>
      <c r="I31" s="910"/>
      <c r="J31" s="909"/>
      <c r="K31" s="276"/>
      <c r="L31" s="886" t="s">
        <v>343</v>
      </c>
      <c r="M31" s="884"/>
      <c r="N31" s="884"/>
      <c r="O31" s="884"/>
      <c r="P31" s="884"/>
      <c r="Q31" s="884"/>
      <c r="R31" s="885"/>
      <c r="S31" s="276"/>
      <c r="T31" s="886" t="s">
        <v>344</v>
      </c>
      <c r="U31" s="884"/>
      <c r="V31" s="884"/>
      <c r="W31" s="884"/>
      <c r="X31" s="884"/>
      <c r="Y31" s="884"/>
      <c r="Z31" s="885"/>
      <c r="AA31" s="276"/>
      <c r="AB31" s="886" t="s">
        <v>345</v>
      </c>
      <c r="AC31" s="884"/>
      <c r="AD31" s="884"/>
      <c r="AE31" s="884"/>
      <c r="AF31" s="884"/>
      <c r="AG31" s="884"/>
      <c r="AH31" s="885"/>
    </row>
    <row r="32" spans="3:39" ht="35.25" thickBot="1" x14ac:dyDescent="0.25">
      <c r="C32" s="1485"/>
      <c r="D32" s="280" t="s">
        <v>304</v>
      </c>
      <c r="E32" s="270" t="s">
        <v>245</v>
      </c>
      <c r="F32" s="270" t="s">
        <v>246</v>
      </c>
      <c r="G32" s="270" t="s">
        <v>247</v>
      </c>
      <c r="H32" s="270" t="s">
        <v>248</v>
      </c>
      <c r="I32" s="270" t="s">
        <v>305</v>
      </c>
      <c r="J32" s="271" t="s">
        <v>306</v>
      </c>
      <c r="K32" s="272"/>
      <c r="L32" s="269" t="s">
        <v>304</v>
      </c>
      <c r="M32" s="270" t="s">
        <v>245</v>
      </c>
      <c r="N32" s="270" t="s">
        <v>246</v>
      </c>
      <c r="O32" s="270" t="s">
        <v>247</v>
      </c>
      <c r="P32" s="270" t="s">
        <v>248</v>
      </c>
      <c r="Q32" s="270" t="s">
        <v>305</v>
      </c>
      <c r="R32" s="271" t="s">
        <v>306</v>
      </c>
      <c r="S32" s="272"/>
      <c r="T32" s="269" t="s">
        <v>304</v>
      </c>
      <c r="U32" s="270" t="s">
        <v>245</v>
      </c>
      <c r="V32" s="270" t="s">
        <v>246</v>
      </c>
      <c r="W32" s="270" t="s">
        <v>247</v>
      </c>
      <c r="X32" s="270" t="s">
        <v>248</v>
      </c>
      <c r="Y32" s="270" t="s">
        <v>305</v>
      </c>
      <c r="Z32" s="271" t="s">
        <v>306</v>
      </c>
      <c r="AA32" s="272"/>
      <c r="AB32" s="269" t="s">
        <v>304</v>
      </c>
      <c r="AC32" s="270" t="s">
        <v>245</v>
      </c>
      <c r="AD32" s="270" t="s">
        <v>246</v>
      </c>
      <c r="AE32" s="270" t="s">
        <v>247</v>
      </c>
      <c r="AF32" s="270" t="s">
        <v>248</v>
      </c>
      <c r="AG32" s="270" t="s">
        <v>305</v>
      </c>
      <c r="AH32" s="271" t="s">
        <v>306</v>
      </c>
    </row>
    <row r="33" spans="3:39" x14ac:dyDescent="0.25">
      <c r="C33" s="1485"/>
      <c r="D33" s="304">
        <v>1</v>
      </c>
      <c r="E33" s="305">
        <f t="shared" ref="E33:J36" si="8">D33+1</f>
        <v>2</v>
      </c>
      <c r="F33" s="305">
        <f t="shared" si="8"/>
        <v>3</v>
      </c>
      <c r="G33" s="305">
        <f t="shared" si="8"/>
        <v>4</v>
      </c>
      <c r="H33" s="305">
        <f t="shared" si="8"/>
        <v>5</v>
      </c>
      <c r="I33" s="305">
        <f t="shared" si="8"/>
        <v>6</v>
      </c>
      <c r="J33" s="306">
        <f t="shared" si="8"/>
        <v>7</v>
      </c>
      <c r="K33" s="307"/>
      <c r="L33" s="308"/>
      <c r="M33" s="305">
        <v>1</v>
      </c>
      <c r="N33" s="305">
        <f t="shared" ref="N33:R36" si="9">M33+1</f>
        <v>2</v>
      </c>
      <c r="O33" s="305">
        <f t="shared" si="9"/>
        <v>3</v>
      </c>
      <c r="P33" s="305">
        <f t="shared" si="9"/>
        <v>4</v>
      </c>
      <c r="Q33" s="305">
        <f t="shared" si="9"/>
        <v>5</v>
      </c>
      <c r="R33" s="306">
        <f t="shared" si="9"/>
        <v>6</v>
      </c>
      <c r="S33" s="307"/>
      <c r="T33" s="309"/>
      <c r="U33" s="305"/>
      <c r="V33" s="305"/>
      <c r="W33" s="305">
        <f t="shared" ref="W33:Z36" si="10">V33+1</f>
        <v>1</v>
      </c>
      <c r="X33" s="305">
        <f t="shared" si="10"/>
        <v>2</v>
      </c>
      <c r="Y33" s="305">
        <f t="shared" si="10"/>
        <v>3</v>
      </c>
      <c r="Z33" s="306">
        <f t="shared" si="10"/>
        <v>4</v>
      </c>
      <c r="AA33" s="307"/>
      <c r="AB33" s="309"/>
      <c r="AC33" s="305"/>
      <c r="AD33" s="305"/>
      <c r="AE33" s="305"/>
      <c r="AF33" s="305"/>
      <c r="AG33" s="305">
        <v>1</v>
      </c>
      <c r="AH33" s="306">
        <f>AG33+1</f>
        <v>2</v>
      </c>
    </row>
    <row r="34" spans="3:39" x14ac:dyDescent="0.25">
      <c r="C34" s="1485"/>
      <c r="D34" s="310">
        <f>J33+1</f>
        <v>8</v>
      </c>
      <c r="E34" s="311">
        <f t="shared" si="8"/>
        <v>9</v>
      </c>
      <c r="F34" s="311">
        <f t="shared" si="8"/>
        <v>10</v>
      </c>
      <c r="G34" s="311">
        <f t="shared" si="8"/>
        <v>11</v>
      </c>
      <c r="H34" s="311">
        <f t="shared" si="8"/>
        <v>12</v>
      </c>
      <c r="I34" s="311">
        <f t="shared" si="8"/>
        <v>13</v>
      </c>
      <c r="J34" s="312">
        <f t="shared" si="8"/>
        <v>14</v>
      </c>
      <c r="K34" s="307"/>
      <c r="L34" s="313">
        <f>R33+1</f>
        <v>7</v>
      </c>
      <c r="M34" s="310">
        <f>L34+1</f>
        <v>8</v>
      </c>
      <c r="N34" s="311">
        <f t="shared" si="9"/>
        <v>9</v>
      </c>
      <c r="O34" s="127">
        <f t="shared" si="9"/>
        <v>10</v>
      </c>
      <c r="P34" s="127">
        <f t="shared" si="9"/>
        <v>11</v>
      </c>
      <c r="Q34" s="311">
        <f t="shared" si="9"/>
        <v>12</v>
      </c>
      <c r="R34" s="312">
        <f t="shared" si="9"/>
        <v>13</v>
      </c>
      <c r="S34" s="307"/>
      <c r="T34" s="314">
        <f>Z33+1</f>
        <v>5</v>
      </c>
      <c r="U34" s="311">
        <f t="shared" ref="U34:V37" si="11">T34+1</f>
        <v>6</v>
      </c>
      <c r="V34" s="311">
        <f t="shared" si="11"/>
        <v>7</v>
      </c>
      <c r="W34" s="311">
        <f t="shared" si="10"/>
        <v>8</v>
      </c>
      <c r="X34" s="311">
        <f t="shared" si="10"/>
        <v>9</v>
      </c>
      <c r="Y34" s="311">
        <f t="shared" si="10"/>
        <v>10</v>
      </c>
      <c r="Z34" s="312">
        <f t="shared" si="10"/>
        <v>11</v>
      </c>
      <c r="AA34" s="307"/>
      <c r="AB34" s="314">
        <f>AH33+1</f>
        <v>3</v>
      </c>
      <c r="AC34" s="311">
        <f t="shared" ref="AC34:AG37" si="12">AB34+1</f>
        <v>4</v>
      </c>
      <c r="AD34" s="311">
        <f t="shared" si="12"/>
        <v>5</v>
      </c>
      <c r="AE34" s="311">
        <f t="shared" si="12"/>
        <v>6</v>
      </c>
      <c r="AF34" s="311">
        <f t="shared" si="12"/>
        <v>7</v>
      </c>
      <c r="AG34" s="311">
        <f t="shared" si="12"/>
        <v>8</v>
      </c>
      <c r="AH34" s="312">
        <f>AG34+1</f>
        <v>9</v>
      </c>
    </row>
    <row r="35" spans="3:39" x14ac:dyDescent="0.25">
      <c r="C35" s="1485"/>
      <c r="D35" s="315">
        <f>J34+1</f>
        <v>15</v>
      </c>
      <c r="E35" s="311">
        <f t="shared" si="8"/>
        <v>16</v>
      </c>
      <c r="F35" s="311">
        <f t="shared" si="8"/>
        <v>17</v>
      </c>
      <c r="G35" s="311">
        <f t="shared" si="8"/>
        <v>18</v>
      </c>
      <c r="H35" s="311">
        <f t="shared" si="8"/>
        <v>19</v>
      </c>
      <c r="I35" s="311">
        <f t="shared" si="8"/>
        <v>20</v>
      </c>
      <c r="J35" s="312">
        <f t="shared" si="8"/>
        <v>21</v>
      </c>
      <c r="K35" s="307"/>
      <c r="L35" s="313">
        <f>R34+1</f>
        <v>14</v>
      </c>
      <c r="M35" s="310">
        <f>L35+1</f>
        <v>15</v>
      </c>
      <c r="N35" s="311">
        <f t="shared" si="9"/>
        <v>16</v>
      </c>
      <c r="O35" s="311">
        <f t="shared" si="9"/>
        <v>17</v>
      </c>
      <c r="P35" s="311">
        <f t="shared" si="9"/>
        <v>18</v>
      </c>
      <c r="Q35" s="311">
        <f t="shared" si="9"/>
        <v>19</v>
      </c>
      <c r="R35" s="312">
        <f t="shared" si="9"/>
        <v>20</v>
      </c>
      <c r="S35" s="307"/>
      <c r="T35" s="316">
        <f>Z34+1</f>
        <v>12</v>
      </c>
      <c r="U35" s="317">
        <f t="shared" si="11"/>
        <v>13</v>
      </c>
      <c r="V35" s="311">
        <f t="shared" si="11"/>
        <v>14</v>
      </c>
      <c r="W35" s="311">
        <f t="shared" si="10"/>
        <v>15</v>
      </c>
      <c r="X35" s="311">
        <f t="shared" si="10"/>
        <v>16</v>
      </c>
      <c r="Y35" s="311">
        <f t="shared" si="10"/>
        <v>17</v>
      </c>
      <c r="Z35" s="312">
        <f t="shared" si="10"/>
        <v>18</v>
      </c>
      <c r="AA35" s="307"/>
      <c r="AB35" s="314">
        <f>AH34+1</f>
        <v>10</v>
      </c>
      <c r="AC35" s="311">
        <f t="shared" si="12"/>
        <v>11</v>
      </c>
      <c r="AD35" s="311">
        <f t="shared" si="12"/>
        <v>12</v>
      </c>
      <c r="AE35" s="311">
        <f t="shared" si="12"/>
        <v>13</v>
      </c>
      <c r="AF35" s="318">
        <f t="shared" si="12"/>
        <v>14</v>
      </c>
      <c r="AG35" s="311">
        <f t="shared" si="12"/>
        <v>15</v>
      </c>
      <c r="AH35" s="312">
        <f>AG35+1</f>
        <v>16</v>
      </c>
    </row>
    <row r="36" spans="3:39" ht="15.75" thickBot="1" x14ac:dyDescent="0.3">
      <c r="C36" s="1485"/>
      <c r="D36" s="310">
        <f>J35+1</f>
        <v>22</v>
      </c>
      <c r="E36" s="311">
        <f t="shared" si="8"/>
        <v>23</v>
      </c>
      <c r="F36" s="311">
        <f t="shared" si="8"/>
        <v>24</v>
      </c>
      <c r="G36" s="311">
        <f t="shared" si="8"/>
        <v>25</v>
      </c>
      <c r="H36" s="311">
        <f t="shared" si="8"/>
        <v>26</v>
      </c>
      <c r="I36" s="311">
        <f t="shared" si="8"/>
        <v>27</v>
      </c>
      <c r="J36" s="312">
        <f t="shared" si="8"/>
        <v>28</v>
      </c>
      <c r="K36" s="307"/>
      <c r="L36" s="314">
        <f>R35+1</f>
        <v>21</v>
      </c>
      <c r="M36" s="311">
        <f>L36+1</f>
        <v>22</v>
      </c>
      <c r="N36" s="311">
        <f t="shared" si="9"/>
        <v>23</v>
      </c>
      <c r="O36" s="311">
        <f t="shared" si="9"/>
        <v>24</v>
      </c>
      <c r="P36" s="311">
        <f t="shared" si="9"/>
        <v>25</v>
      </c>
      <c r="Q36" s="311">
        <f t="shared" si="9"/>
        <v>26</v>
      </c>
      <c r="R36" s="312">
        <f t="shared" si="9"/>
        <v>27</v>
      </c>
      <c r="S36" s="307"/>
      <c r="T36" s="319">
        <f>Z35+1</f>
        <v>19</v>
      </c>
      <c r="U36" s="318">
        <f t="shared" si="11"/>
        <v>20</v>
      </c>
      <c r="V36" s="311">
        <f t="shared" si="11"/>
        <v>21</v>
      </c>
      <c r="W36" s="311">
        <f t="shared" si="10"/>
        <v>22</v>
      </c>
      <c r="X36" s="311">
        <f t="shared" si="10"/>
        <v>23</v>
      </c>
      <c r="Y36" s="311">
        <f t="shared" si="10"/>
        <v>24</v>
      </c>
      <c r="Z36" s="312">
        <f t="shared" si="10"/>
        <v>25</v>
      </c>
      <c r="AA36" s="307"/>
      <c r="AB36" s="314">
        <f>AH35+1</f>
        <v>17</v>
      </c>
      <c r="AC36" s="311">
        <f t="shared" si="12"/>
        <v>18</v>
      </c>
      <c r="AD36" s="311">
        <f t="shared" si="12"/>
        <v>19</v>
      </c>
      <c r="AE36" s="311">
        <f t="shared" si="12"/>
        <v>20</v>
      </c>
      <c r="AF36" s="311">
        <f t="shared" si="12"/>
        <v>21</v>
      </c>
      <c r="AG36" s="311">
        <f t="shared" si="12"/>
        <v>22</v>
      </c>
      <c r="AH36" s="312">
        <f>AG36+1</f>
        <v>23</v>
      </c>
    </row>
    <row r="37" spans="3:39" ht="15.75" thickBot="1" x14ac:dyDescent="0.3">
      <c r="C37" s="1485"/>
      <c r="D37" s="320">
        <f>J36+1</f>
        <v>29</v>
      </c>
      <c r="E37" s="317"/>
      <c r="F37" s="317"/>
      <c r="G37" s="317"/>
      <c r="H37" s="317"/>
      <c r="I37" s="317"/>
      <c r="J37" s="321"/>
      <c r="K37" s="307"/>
      <c r="L37" s="316">
        <f>R36+1</f>
        <v>28</v>
      </c>
      <c r="M37" s="317">
        <f>L37+1</f>
        <v>29</v>
      </c>
      <c r="N37" s="317">
        <f>M37+1</f>
        <v>30</v>
      </c>
      <c r="O37" s="317"/>
      <c r="P37" s="317"/>
      <c r="Q37" s="317"/>
      <c r="R37" s="321"/>
      <c r="S37" s="307"/>
      <c r="T37" s="316">
        <f>Z36+1</f>
        <v>26</v>
      </c>
      <c r="U37" s="317">
        <f t="shared" si="11"/>
        <v>27</v>
      </c>
      <c r="V37" s="317">
        <f t="shared" si="11"/>
        <v>28</v>
      </c>
      <c r="W37" s="317">
        <f>V37+1</f>
        <v>29</v>
      </c>
      <c r="X37" s="317">
        <f>W37+1</f>
        <v>30</v>
      </c>
      <c r="Y37" s="317"/>
      <c r="Z37" s="321"/>
      <c r="AA37" s="307"/>
      <c r="AB37" s="316">
        <f>AH36+1</f>
        <v>24</v>
      </c>
      <c r="AC37" s="317">
        <f t="shared" si="12"/>
        <v>25</v>
      </c>
      <c r="AD37" s="317">
        <f t="shared" si="12"/>
        <v>26</v>
      </c>
      <c r="AE37" s="317">
        <f t="shared" si="12"/>
        <v>27</v>
      </c>
      <c r="AF37" s="317">
        <f t="shared" si="12"/>
        <v>28</v>
      </c>
      <c r="AG37" s="317">
        <f t="shared" si="12"/>
        <v>29</v>
      </c>
      <c r="AH37" s="321"/>
    </row>
    <row r="38" spans="3:39" ht="15" customHeight="1" x14ac:dyDescent="0.2">
      <c r="C38" s="1485"/>
      <c r="D38" s="957"/>
      <c r="E38" s="957"/>
      <c r="F38" s="957"/>
      <c r="G38" s="957"/>
      <c r="H38" s="957"/>
      <c r="I38" s="957"/>
      <c r="J38" s="957"/>
      <c r="K38" s="957"/>
      <c r="L38" s="957"/>
      <c r="M38" s="957"/>
      <c r="N38" s="957"/>
      <c r="O38" s="957"/>
      <c r="P38" s="957"/>
      <c r="Q38" s="957"/>
      <c r="R38" s="957"/>
      <c r="S38" s="957"/>
      <c r="T38" s="957"/>
      <c r="U38" s="957"/>
      <c r="V38" s="957"/>
      <c r="W38" s="957"/>
      <c r="X38" s="957"/>
      <c r="Y38" s="957"/>
      <c r="Z38" s="957"/>
      <c r="AA38" s="957"/>
      <c r="AB38" s="957"/>
      <c r="AC38" s="957"/>
      <c r="AD38" s="957"/>
      <c r="AE38" s="957"/>
      <c r="AF38" s="957"/>
      <c r="AG38" s="957"/>
      <c r="AH38" s="1119"/>
    </row>
    <row r="39" spans="3:39" ht="15" customHeight="1" x14ac:dyDescent="0.2">
      <c r="C39" s="1485"/>
      <c r="D39" s="958"/>
      <c r="E39" s="958"/>
      <c r="F39" s="958"/>
      <c r="G39" s="958"/>
      <c r="H39" s="958"/>
      <c r="I39" s="958"/>
      <c r="J39" s="958"/>
      <c r="K39" s="958"/>
      <c r="L39" s="958"/>
      <c r="M39" s="958"/>
      <c r="N39" s="958"/>
      <c r="O39" s="958"/>
      <c r="P39" s="958"/>
      <c r="Q39" s="958"/>
      <c r="R39" s="958"/>
      <c r="S39" s="958"/>
      <c r="T39" s="958"/>
      <c r="U39" s="958"/>
      <c r="V39" s="958"/>
      <c r="W39" s="958"/>
      <c r="X39" s="958"/>
      <c r="Y39" s="958"/>
      <c r="Z39" s="958"/>
      <c r="AA39" s="958"/>
      <c r="AB39" s="958"/>
      <c r="AC39" s="958"/>
      <c r="AD39" s="958"/>
      <c r="AE39" s="958"/>
      <c r="AF39" s="958"/>
      <c r="AG39" s="958"/>
      <c r="AH39" s="1152"/>
    </row>
    <row r="40" spans="3:39" thickBot="1" x14ac:dyDescent="0.25">
      <c r="C40" s="1485"/>
      <c r="D40" s="958"/>
      <c r="E40" s="958"/>
      <c r="F40" s="958"/>
      <c r="G40" s="958"/>
      <c r="H40" s="958"/>
      <c r="I40" s="958"/>
      <c r="J40" s="958"/>
      <c r="K40" s="958"/>
      <c r="L40" s="958"/>
      <c r="M40" s="958"/>
      <c r="N40" s="958"/>
      <c r="O40" s="958"/>
      <c r="P40" s="958"/>
      <c r="Q40" s="958"/>
      <c r="R40" s="958"/>
      <c r="S40" s="958"/>
      <c r="T40" s="958"/>
      <c r="U40" s="958"/>
      <c r="V40" s="958"/>
      <c r="W40" s="958"/>
      <c r="X40" s="958"/>
      <c r="Y40" s="958"/>
      <c r="Z40" s="958"/>
      <c r="AA40" s="958"/>
      <c r="AB40" s="958"/>
      <c r="AC40" s="958"/>
      <c r="AD40" s="958"/>
      <c r="AE40" s="958"/>
      <c r="AF40" s="958"/>
      <c r="AG40" s="958"/>
      <c r="AH40" s="1152"/>
    </row>
    <row r="41" spans="3:39" ht="15.75" thickBot="1" x14ac:dyDescent="0.3">
      <c r="C41" s="1131"/>
      <c r="D41" s="1479">
        <f>AL41</f>
        <v>45613</v>
      </c>
      <c r="E41" s="1480"/>
      <c r="F41" s="1480"/>
      <c r="G41" s="1480"/>
      <c r="H41" s="1480"/>
      <c r="I41" s="1480"/>
      <c r="J41" s="1480"/>
      <c r="K41" s="1480"/>
      <c r="L41" s="1480"/>
      <c r="M41" s="1480"/>
      <c r="N41" s="1480"/>
      <c r="O41" s="1476" t="str">
        <f>AM41</f>
        <v>بداية الدراسة للفصل الدراسي الثاني</v>
      </c>
      <c r="P41" s="1477"/>
      <c r="Q41" s="1477"/>
      <c r="R41" s="1477"/>
      <c r="S41" s="1477"/>
      <c r="T41" s="1477"/>
      <c r="U41" s="1477"/>
      <c r="V41" s="1477"/>
      <c r="W41" s="1478"/>
      <c r="X41" s="1318"/>
      <c r="Y41" s="1318"/>
      <c r="Z41" s="1318"/>
      <c r="AA41" s="1318"/>
      <c r="AB41" s="1318"/>
      <c r="AC41" s="1318"/>
      <c r="AD41" s="1318"/>
      <c r="AE41" s="1318"/>
      <c r="AF41" s="1318"/>
      <c r="AG41" s="1318"/>
      <c r="AH41" s="1319"/>
      <c r="AL41" s="20">
        <v>45613</v>
      </c>
      <c r="AM41" s="22" t="s">
        <v>12</v>
      </c>
    </row>
    <row r="42" spans="3:39" ht="15.75" thickBot="1" x14ac:dyDescent="0.3">
      <c r="C42" s="1131"/>
      <c r="D42" s="1479">
        <f t="shared" ref="D42:D48" si="13">AL42</f>
        <v>45637</v>
      </c>
      <c r="E42" s="1480"/>
      <c r="F42" s="1480"/>
      <c r="G42" s="1480"/>
      <c r="H42" s="1480"/>
      <c r="I42" s="1480"/>
      <c r="J42" s="1480"/>
      <c r="K42" s="1480"/>
      <c r="L42" s="1480"/>
      <c r="M42" s="1480"/>
      <c r="N42" s="1480"/>
      <c r="O42" s="1476" t="str">
        <f t="shared" ref="O42:O48" si="14">AM42</f>
        <v xml:space="preserve">إجازة مطولة </v>
      </c>
      <c r="P42" s="1477"/>
      <c r="Q42" s="1477"/>
      <c r="R42" s="1477"/>
      <c r="S42" s="1477"/>
      <c r="T42" s="1477"/>
      <c r="U42" s="1477"/>
      <c r="V42" s="1477"/>
      <c r="W42" s="1478"/>
      <c r="X42" s="1321"/>
      <c r="Y42" s="1321"/>
      <c r="Z42" s="1321"/>
      <c r="AA42" s="1321"/>
      <c r="AB42" s="1321"/>
      <c r="AC42" s="1321"/>
      <c r="AD42" s="1321"/>
      <c r="AE42" s="1321"/>
      <c r="AF42" s="1321"/>
      <c r="AG42" s="1321"/>
      <c r="AH42" s="1322"/>
      <c r="AL42" s="24">
        <v>45637</v>
      </c>
      <c r="AM42" s="26" t="s">
        <v>13</v>
      </c>
    </row>
    <row r="43" spans="3:39" ht="15.75" thickBot="1" x14ac:dyDescent="0.3">
      <c r="C43" s="1131"/>
      <c r="D43" s="1479">
        <f t="shared" si="13"/>
        <v>45638</v>
      </c>
      <c r="E43" s="1480"/>
      <c r="F43" s="1480"/>
      <c r="G43" s="1480"/>
      <c r="H43" s="1480"/>
      <c r="I43" s="1480"/>
      <c r="J43" s="1480"/>
      <c r="K43" s="1480"/>
      <c r="L43" s="1480"/>
      <c r="M43" s="1480"/>
      <c r="N43" s="1480"/>
      <c r="O43" s="1476" t="str">
        <f t="shared" si="14"/>
        <v xml:space="preserve">إجازة مطولة </v>
      </c>
      <c r="P43" s="1477"/>
      <c r="Q43" s="1477"/>
      <c r="R43" s="1477"/>
      <c r="S43" s="1477"/>
      <c r="T43" s="1477"/>
      <c r="U43" s="1477"/>
      <c r="V43" s="1477"/>
      <c r="W43" s="1478"/>
      <c r="X43" s="1321"/>
      <c r="Y43" s="1321"/>
      <c r="Z43" s="1321"/>
      <c r="AA43" s="1321"/>
      <c r="AB43" s="1321"/>
      <c r="AC43" s="1321"/>
      <c r="AD43" s="1321"/>
      <c r="AE43" s="1321"/>
      <c r="AF43" s="1321"/>
      <c r="AG43" s="1321"/>
      <c r="AH43" s="1322"/>
      <c r="AL43" s="28">
        <v>45638</v>
      </c>
      <c r="AM43" s="30" t="s">
        <v>13</v>
      </c>
    </row>
    <row r="44" spans="3:39" ht="15.75" thickBot="1" x14ac:dyDescent="0.3">
      <c r="C44" s="1131"/>
      <c r="D44" s="1479">
        <f t="shared" si="13"/>
        <v>45660</v>
      </c>
      <c r="E44" s="1480"/>
      <c r="F44" s="1480"/>
      <c r="G44" s="1480"/>
      <c r="H44" s="1480"/>
      <c r="I44" s="1480"/>
      <c r="J44" s="1480"/>
      <c r="K44" s="1480"/>
      <c r="L44" s="1480"/>
      <c r="M44" s="1480"/>
      <c r="N44" s="1480"/>
      <c r="O44" s="1476" t="str">
        <f t="shared" si="14"/>
        <v xml:space="preserve">إجازة منتصف العام الدراسي </v>
      </c>
      <c r="P44" s="1477"/>
      <c r="Q44" s="1477"/>
      <c r="R44" s="1477"/>
      <c r="S44" s="1477"/>
      <c r="T44" s="1477"/>
      <c r="U44" s="1477"/>
      <c r="V44" s="1477"/>
      <c r="W44" s="1478"/>
      <c r="X44" s="1321"/>
      <c r="Y44" s="1321"/>
      <c r="Z44" s="1321"/>
      <c r="AA44" s="1321"/>
      <c r="AB44" s="1321"/>
      <c r="AC44" s="1321"/>
      <c r="AD44" s="1321"/>
      <c r="AE44" s="1321"/>
      <c r="AF44" s="1321"/>
      <c r="AG44" s="1321"/>
      <c r="AH44" s="1322"/>
      <c r="AL44" s="20">
        <v>45660</v>
      </c>
      <c r="AM44" s="22" t="s">
        <v>14</v>
      </c>
    </row>
    <row r="45" spans="3:39" ht="15.75" thickBot="1" x14ac:dyDescent="0.3">
      <c r="C45" s="1131"/>
      <c r="D45" s="1479">
        <f t="shared" si="13"/>
        <v>45669</v>
      </c>
      <c r="E45" s="1480"/>
      <c r="F45" s="1480"/>
      <c r="G45" s="1480"/>
      <c r="H45" s="1480"/>
      <c r="I45" s="1480"/>
      <c r="J45" s="1480"/>
      <c r="K45" s="1480"/>
      <c r="L45" s="1480"/>
      <c r="M45" s="1480"/>
      <c r="N45" s="1480"/>
      <c r="O45" s="1476" t="str">
        <f t="shared" si="14"/>
        <v xml:space="preserve">استئناف الدراسة </v>
      </c>
      <c r="P45" s="1477"/>
      <c r="Q45" s="1477"/>
      <c r="R45" s="1477"/>
      <c r="S45" s="1477"/>
      <c r="T45" s="1477"/>
      <c r="U45" s="1477"/>
      <c r="V45" s="1477"/>
      <c r="W45" s="1478"/>
      <c r="X45" s="1321"/>
      <c r="Y45" s="1321"/>
      <c r="Z45" s="1321"/>
      <c r="AA45" s="1321"/>
      <c r="AB45" s="1321"/>
      <c r="AC45" s="1321"/>
      <c r="AD45" s="1321"/>
      <c r="AE45" s="1321"/>
      <c r="AF45" s="1321"/>
      <c r="AG45" s="1321"/>
      <c r="AH45" s="1322"/>
      <c r="AL45" s="20">
        <v>45669</v>
      </c>
      <c r="AM45" s="22" t="s">
        <v>15</v>
      </c>
    </row>
    <row r="46" spans="3:39" ht="15.75" thickBot="1" x14ac:dyDescent="0.3">
      <c r="C46" s="1131"/>
      <c r="D46" s="1479">
        <f t="shared" si="13"/>
        <v>45708</v>
      </c>
      <c r="E46" s="1480"/>
      <c r="F46" s="1480"/>
      <c r="G46" s="1480"/>
      <c r="H46" s="1480"/>
      <c r="I46" s="1480"/>
      <c r="J46" s="1480"/>
      <c r="K46" s="1480"/>
      <c r="L46" s="1480"/>
      <c r="M46" s="1480"/>
      <c r="N46" s="1480"/>
      <c r="O46" s="1476" t="str">
        <f t="shared" si="14"/>
        <v>نهاية الفصل الدراسي الثاني</v>
      </c>
      <c r="P46" s="1477"/>
      <c r="Q46" s="1477"/>
      <c r="R46" s="1477"/>
      <c r="S46" s="1477"/>
      <c r="T46" s="1477"/>
      <c r="U46" s="1477"/>
      <c r="V46" s="1477"/>
      <c r="W46" s="1478"/>
      <c r="X46" s="1321"/>
      <c r="Y46" s="1321"/>
      <c r="Z46" s="1321"/>
      <c r="AA46" s="1321"/>
      <c r="AB46" s="1321"/>
      <c r="AC46" s="1321"/>
      <c r="AD46" s="1321"/>
      <c r="AE46" s="1321"/>
      <c r="AF46" s="1321"/>
      <c r="AG46" s="1321"/>
      <c r="AH46" s="1322"/>
      <c r="AL46" s="20">
        <v>45708</v>
      </c>
      <c r="AM46" s="22" t="s">
        <v>16</v>
      </c>
    </row>
    <row r="47" spans="3:39" ht="15.75" thickBot="1" x14ac:dyDescent="0.3">
      <c r="C47" s="1131"/>
      <c r="D47" s="1479">
        <f t="shared" si="13"/>
        <v>45711</v>
      </c>
      <c r="E47" s="1480"/>
      <c r="F47" s="1480"/>
      <c r="G47" s="1480"/>
      <c r="H47" s="1480"/>
      <c r="I47" s="1480"/>
      <c r="J47" s="1480"/>
      <c r="K47" s="1480"/>
      <c r="L47" s="1480"/>
      <c r="M47" s="1480"/>
      <c r="N47" s="1480"/>
      <c r="O47" s="1476" t="str">
        <f t="shared" si="14"/>
        <v xml:space="preserve">إجازة يوم التأسيس </v>
      </c>
      <c r="P47" s="1477"/>
      <c r="Q47" s="1477"/>
      <c r="R47" s="1477"/>
      <c r="S47" s="1477"/>
      <c r="T47" s="1477"/>
      <c r="U47" s="1477"/>
      <c r="V47" s="1477"/>
      <c r="W47" s="1478"/>
      <c r="X47" s="1321"/>
      <c r="Y47" s="1321"/>
      <c r="Z47" s="1321"/>
      <c r="AA47" s="1321"/>
      <c r="AB47" s="1321"/>
      <c r="AC47" s="1321"/>
      <c r="AD47" s="1321"/>
      <c r="AE47" s="1321"/>
      <c r="AF47" s="1321"/>
      <c r="AG47" s="1321"/>
      <c r="AH47" s="1322"/>
      <c r="AL47" s="24">
        <v>45711</v>
      </c>
      <c r="AM47" s="26" t="s">
        <v>17</v>
      </c>
    </row>
    <row r="48" spans="3:39" ht="15.75" thickBot="1" x14ac:dyDescent="0.3">
      <c r="C48" s="1134"/>
      <c r="D48" s="1481">
        <f t="shared" si="13"/>
        <v>45712</v>
      </c>
      <c r="E48" s="1482"/>
      <c r="F48" s="1482"/>
      <c r="G48" s="1482"/>
      <c r="H48" s="1482"/>
      <c r="I48" s="1482"/>
      <c r="J48" s="1482"/>
      <c r="K48" s="1482"/>
      <c r="L48" s="1482"/>
      <c r="M48" s="1482"/>
      <c r="N48" s="1482"/>
      <c r="O48" s="1483" t="str">
        <f t="shared" si="14"/>
        <v xml:space="preserve">إجازة الشتاء </v>
      </c>
      <c r="P48" s="1085"/>
      <c r="Q48" s="1085"/>
      <c r="R48" s="1085"/>
      <c r="S48" s="1085"/>
      <c r="T48" s="1085"/>
      <c r="U48" s="1085"/>
      <c r="V48" s="1085"/>
      <c r="W48" s="1017"/>
      <c r="X48" s="1323"/>
      <c r="Y48" s="1323"/>
      <c r="Z48" s="1323"/>
      <c r="AA48" s="1323"/>
      <c r="AB48" s="1323"/>
      <c r="AC48" s="1323"/>
      <c r="AD48" s="1323"/>
      <c r="AE48" s="1323"/>
      <c r="AF48" s="1323"/>
      <c r="AG48" s="1323"/>
      <c r="AH48" s="997"/>
      <c r="AL48" s="28">
        <v>45712</v>
      </c>
      <c r="AM48" s="30" t="s">
        <v>18</v>
      </c>
    </row>
    <row r="63" spans="3:34" ht="15.75" thickBot="1" x14ac:dyDescent="0.3"/>
    <row r="64" spans="3:34" ht="28.5" thickBot="1" x14ac:dyDescent="0.25">
      <c r="C64" s="1155" t="s">
        <v>353</v>
      </c>
      <c r="D64" s="1156"/>
      <c r="E64" s="1156"/>
      <c r="F64" s="1156"/>
      <c r="G64" s="1156"/>
      <c r="H64" s="1156"/>
      <c r="I64" s="1156"/>
      <c r="J64" s="1156"/>
      <c r="K64" s="1156"/>
      <c r="L64" s="1156"/>
      <c r="M64" s="1156"/>
      <c r="N64" s="1156"/>
      <c r="O64" s="1156"/>
      <c r="P64" s="1156"/>
      <c r="Q64" s="1156"/>
      <c r="R64" s="1156"/>
      <c r="S64" s="1156"/>
      <c r="T64" s="1156"/>
      <c r="U64" s="1156"/>
      <c r="V64" s="1156"/>
      <c r="W64" s="1156"/>
      <c r="X64" s="1156"/>
      <c r="Y64" s="1156"/>
      <c r="Z64" s="1156"/>
      <c r="AA64" s="1156"/>
      <c r="AB64" s="1156"/>
      <c r="AC64" s="1156"/>
      <c r="AD64" s="1156"/>
      <c r="AE64" s="1156"/>
      <c r="AF64" s="1156"/>
      <c r="AG64" s="1156"/>
      <c r="AH64" s="1157"/>
    </row>
    <row r="65" spans="3:39" ht="15.75" thickBot="1" x14ac:dyDescent="0.3">
      <c r="C65" s="1484" t="s">
        <v>250</v>
      </c>
      <c r="D65" s="910" t="s">
        <v>354</v>
      </c>
      <c r="E65" s="910"/>
      <c r="F65" s="910"/>
      <c r="G65" s="910"/>
      <c r="H65" s="910"/>
      <c r="I65" s="910"/>
      <c r="J65" s="909"/>
      <c r="K65" s="276"/>
      <c r="L65" s="886" t="s">
        <v>355</v>
      </c>
      <c r="M65" s="884"/>
      <c r="N65" s="884"/>
      <c r="O65" s="884"/>
      <c r="P65" s="884"/>
      <c r="Q65" s="884"/>
      <c r="R65" s="885"/>
      <c r="S65" s="276"/>
      <c r="T65" s="886" t="s">
        <v>346</v>
      </c>
      <c r="U65" s="884"/>
      <c r="V65" s="884"/>
      <c r="W65" s="884"/>
      <c r="X65" s="884"/>
      <c r="Y65" s="884"/>
      <c r="Z65" s="885"/>
      <c r="AA65" s="276"/>
      <c r="AB65" s="886" t="s">
        <v>347</v>
      </c>
      <c r="AC65" s="884"/>
      <c r="AD65" s="884"/>
      <c r="AE65" s="884"/>
      <c r="AF65" s="884"/>
      <c r="AG65" s="884"/>
      <c r="AH65" s="885"/>
    </row>
    <row r="66" spans="3:39" ht="35.25" thickBot="1" x14ac:dyDescent="0.25">
      <c r="C66" s="1131"/>
      <c r="D66" s="273" t="s">
        <v>304</v>
      </c>
      <c r="E66" s="274" t="s">
        <v>245</v>
      </c>
      <c r="F66" s="274" t="s">
        <v>246</v>
      </c>
      <c r="G66" s="274" t="s">
        <v>247</v>
      </c>
      <c r="H66" s="274" t="s">
        <v>248</v>
      </c>
      <c r="I66" s="274" t="s">
        <v>305</v>
      </c>
      <c r="J66" s="275" t="s">
        <v>306</v>
      </c>
      <c r="K66" s="272"/>
      <c r="L66" s="269" t="s">
        <v>304</v>
      </c>
      <c r="M66" s="270" t="s">
        <v>245</v>
      </c>
      <c r="N66" s="270" t="s">
        <v>246</v>
      </c>
      <c r="O66" s="270" t="s">
        <v>247</v>
      </c>
      <c r="P66" s="270" t="s">
        <v>248</v>
      </c>
      <c r="Q66" s="270" t="s">
        <v>305</v>
      </c>
      <c r="R66" s="271" t="s">
        <v>306</v>
      </c>
      <c r="S66" s="272"/>
      <c r="T66" s="269" t="s">
        <v>304</v>
      </c>
      <c r="U66" s="270" t="s">
        <v>245</v>
      </c>
      <c r="V66" s="270" t="s">
        <v>246</v>
      </c>
      <c r="W66" s="270" t="s">
        <v>247</v>
      </c>
      <c r="X66" s="270" t="s">
        <v>248</v>
      </c>
      <c r="Y66" s="270" t="s">
        <v>305</v>
      </c>
      <c r="Z66" s="271" t="s">
        <v>306</v>
      </c>
      <c r="AA66" s="272"/>
      <c r="AB66" s="269" t="s">
        <v>304</v>
      </c>
      <c r="AC66" s="270" t="s">
        <v>245</v>
      </c>
      <c r="AD66" s="270" t="s">
        <v>246</v>
      </c>
      <c r="AE66" s="270" t="s">
        <v>247</v>
      </c>
      <c r="AF66" s="270" t="s">
        <v>248</v>
      </c>
      <c r="AG66" s="270" t="s">
        <v>305</v>
      </c>
      <c r="AH66" s="271" t="s">
        <v>306</v>
      </c>
    </row>
    <row r="67" spans="3:39" x14ac:dyDescent="0.25">
      <c r="C67" s="1131"/>
      <c r="D67" s="314"/>
      <c r="E67" s="311"/>
      <c r="F67" s="311"/>
      <c r="G67" s="311"/>
      <c r="H67" s="311"/>
      <c r="I67" s="311"/>
      <c r="J67" s="312">
        <v>1</v>
      </c>
      <c r="K67" s="307"/>
      <c r="L67" s="308">
        <v>1</v>
      </c>
      <c r="M67" s="305">
        <f t="shared" ref="M67:R70" si="15">L67+1</f>
        <v>2</v>
      </c>
      <c r="N67" s="305">
        <f t="shared" si="15"/>
        <v>3</v>
      </c>
      <c r="O67" s="305">
        <f t="shared" si="15"/>
        <v>4</v>
      </c>
      <c r="P67" s="305">
        <f t="shared" si="15"/>
        <v>5</v>
      </c>
      <c r="Q67" s="305">
        <f t="shared" si="15"/>
        <v>6</v>
      </c>
      <c r="R67" s="306">
        <f t="shared" si="15"/>
        <v>7</v>
      </c>
      <c r="S67" s="307"/>
      <c r="T67" s="309"/>
      <c r="U67" s="305"/>
      <c r="V67" s="305">
        <v>1</v>
      </c>
      <c r="W67" s="305">
        <f t="shared" ref="W67:Z70" si="16">V67+1</f>
        <v>2</v>
      </c>
      <c r="X67" s="305">
        <f t="shared" si="16"/>
        <v>3</v>
      </c>
      <c r="Y67" s="305">
        <f t="shared" si="16"/>
        <v>4</v>
      </c>
      <c r="Z67" s="306">
        <f t="shared" si="16"/>
        <v>5</v>
      </c>
      <c r="AA67" s="307"/>
      <c r="AB67" s="309"/>
      <c r="AC67" s="305"/>
      <c r="AD67" s="305"/>
      <c r="AE67" s="305">
        <v>1</v>
      </c>
      <c r="AF67" s="305">
        <f t="shared" ref="AF67:AH70" si="17">AE67+1</f>
        <v>2</v>
      </c>
      <c r="AG67" s="208">
        <f t="shared" si="17"/>
        <v>3</v>
      </c>
      <c r="AH67" s="306">
        <f t="shared" si="17"/>
        <v>4</v>
      </c>
      <c r="AL67" s="277"/>
      <c r="AM67" s="277"/>
    </row>
    <row r="68" spans="3:39" x14ac:dyDescent="0.25">
      <c r="C68" s="1131"/>
      <c r="D68" s="322">
        <f>J67+1</f>
        <v>2</v>
      </c>
      <c r="E68" s="311">
        <f t="shared" ref="E68:J71" si="18">D68+1</f>
        <v>3</v>
      </c>
      <c r="F68" s="311">
        <f t="shared" si="18"/>
        <v>4</v>
      </c>
      <c r="G68" s="311">
        <f t="shared" si="18"/>
        <v>5</v>
      </c>
      <c r="H68" s="311">
        <f t="shared" si="18"/>
        <v>6</v>
      </c>
      <c r="I68" s="311">
        <f t="shared" si="18"/>
        <v>7</v>
      </c>
      <c r="J68" s="312">
        <f t="shared" si="18"/>
        <v>8</v>
      </c>
      <c r="K68" s="307"/>
      <c r="L68" s="289">
        <f>R67+1</f>
        <v>8</v>
      </c>
      <c r="M68" s="310">
        <f t="shared" si="15"/>
        <v>9</v>
      </c>
      <c r="N68" s="311">
        <f t="shared" si="15"/>
        <v>10</v>
      </c>
      <c r="O68" s="311">
        <f t="shared" si="15"/>
        <v>11</v>
      </c>
      <c r="P68" s="311">
        <f t="shared" si="15"/>
        <v>12</v>
      </c>
      <c r="Q68" s="311">
        <f t="shared" si="15"/>
        <v>13</v>
      </c>
      <c r="R68" s="312">
        <f t="shared" si="15"/>
        <v>14</v>
      </c>
      <c r="S68" s="307"/>
      <c r="T68" s="322">
        <f>Z67+1</f>
        <v>6</v>
      </c>
      <c r="U68" s="127">
        <f t="shared" ref="U68:V71" si="19">T68+1</f>
        <v>7</v>
      </c>
      <c r="V68" s="311">
        <f t="shared" si="19"/>
        <v>8</v>
      </c>
      <c r="W68" s="311">
        <f t="shared" si="16"/>
        <v>9</v>
      </c>
      <c r="X68" s="311">
        <f t="shared" si="16"/>
        <v>10</v>
      </c>
      <c r="Y68" s="311">
        <f t="shared" si="16"/>
        <v>11</v>
      </c>
      <c r="Z68" s="312">
        <f t="shared" si="16"/>
        <v>12</v>
      </c>
      <c r="AA68" s="307"/>
      <c r="AB68" s="314">
        <f>AH67+1</f>
        <v>5</v>
      </c>
      <c r="AC68" s="311">
        <f t="shared" ref="AC68:AE71" si="20">AB68+1</f>
        <v>6</v>
      </c>
      <c r="AD68" s="311">
        <f t="shared" si="20"/>
        <v>7</v>
      </c>
      <c r="AE68" s="311">
        <f t="shared" si="20"/>
        <v>8</v>
      </c>
      <c r="AF68" s="311">
        <f t="shared" si="17"/>
        <v>9</v>
      </c>
      <c r="AG68" s="311">
        <f t="shared" si="17"/>
        <v>10</v>
      </c>
      <c r="AH68" s="312">
        <f t="shared" si="17"/>
        <v>11</v>
      </c>
      <c r="AL68" s="277"/>
      <c r="AM68" s="277"/>
    </row>
    <row r="69" spans="3:39" x14ac:dyDescent="0.25">
      <c r="C69" s="1131"/>
      <c r="D69" s="314">
        <f>J68+1</f>
        <v>9</v>
      </c>
      <c r="E69" s="311">
        <f t="shared" si="18"/>
        <v>10</v>
      </c>
      <c r="F69" s="311">
        <f t="shared" si="18"/>
        <v>11</v>
      </c>
      <c r="G69" s="311">
        <f t="shared" si="18"/>
        <v>12</v>
      </c>
      <c r="H69" s="311">
        <f t="shared" si="18"/>
        <v>13</v>
      </c>
      <c r="I69" s="311">
        <f t="shared" si="18"/>
        <v>14</v>
      </c>
      <c r="J69" s="312">
        <f t="shared" si="18"/>
        <v>15</v>
      </c>
      <c r="K69" s="307"/>
      <c r="L69" s="313">
        <f>R68+1</f>
        <v>15</v>
      </c>
      <c r="M69" s="310">
        <f t="shared" si="15"/>
        <v>16</v>
      </c>
      <c r="N69" s="311">
        <f t="shared" si="15"/>
        <v>17</v>
      </c>
      <c r="O69" s="311">
        <f t="shared" si="15"/>
        <v>18</v>
      </c>
      <c r="P69" s="311">
        <f t="shared" si="15"/>
        <v>19</v>
      </c>
      <c r="Q69" s="311">
        <f t="shared" si="15"/>
        <v>20</v>
      </c>
      <c r="R69" s="312">
        <f t="shared" si="15"/>
        <v>21</v>
      </c>
      <c r="S69" s="307"/>
      <c r="T69" s="316">
        <f>Z68+1</f>
        <v>13</v>
      </c>
      <c r="U69" s="317">
        <f t="shared" si="19"/>
        <v>14</v>
      </c>
      <c r="V69" s="311">
        <f t="shared" si="19"/>
        <v>15</v>
      </c>
      <c r="W69" s="311">
        <f t="shared" si="16"/>
        <v>16</v>
      </c>
      <c r="X69" s="311">
        <f t="shared" si="16"/>
        <v>17</v>
      </c>
      <c r="Y69" s="311">
        <f t="shared" si="16"/>
        <v>18</v>
      </c>
      <c r="Z69" s="312">
        <f t="shared" si="16"/>
        <v>19</v>
      </c>
      <c r="AA69" s="307"/>
      <c r="AB69" s="314">
        <f>AH68+1</f>
        <v>12</v>
      </c>
      <c r="AC69" s="311">
        <f t="shared" si="20"/>
        <v>13</v>
      </c>
      <c r="AD69" s="311">
        <f t="shared" si="20"/>
        <v>14</v>
      </c>
      <c r="AE69" s="311">
        <f t="shared" si="20"/>
        <v>15</v>
      </c>
      <c r="AF69" s="318">
        <f t="shared" si="17"/>
        <v>16</v>
      </c>
      <c r="AG69" s="311">
        <f t="shared" si="17"/>
        <v>17</v>
      </c>
      <c r="AH69" s="312">
        <f t="shared" si="17"/>
        <v>18</v>
      </c>
      <c r="AL69" s="277"/>
      <c r="AM69" s="277"/>
    </row>
    <row r="70" spans="3:39" x14ac:dyDescent="0.25">
      <c r="C70" s="1131"/>
      <c r="D70" s="314">
        <f>J69+1</f>
        <v>16</v>
      </c>
      <c r="E70" s="311">
        <f t="shared" si="18"/>
        <v>17</v>
      </c>
      <c r="F70" s="311">
        <f t="shared" si="18"/>
        <v>18</v>
      </c>
      <c r="G70" s="311">
        <f t="shared" si="18"/>
        <v>19</v>
      </c>
      <c r="H70" s="127">
        <f t="shared" si="18"/>
        <v>20</v>
      </c>
      <c r="I70" s="311">
        <f t="shared" si="18"/>
        <v>21</v>
      </c>
      <c r="J70" s="312">
        <f t="shared" si="18"/>
        <v>22</v>
      </c>
      <c r="K70" s="307"/>
      <c r="L70" s="314">
        <f>R69+1</f>
        <v>22</v>
      </c>
      <c r="M70" s="311">
        <f t="shared" si="15"/>
        <v>23</v>
      </c>
      <c r="N70" s="311">
        <f t="shared" si="15"/>
        <v>24</v>
      </c>
      <c r="O70" s="311">
        <f t="shared" si="15"/>
        <v>25</v>
      </c>
      <c r="P70" s="311">
        <f t="shared" si="15"/>
        <v>26</v>
      </c>
      <c r="Q70" s="311">
        <f t="shared" si="15"/>
        <v>27</v>
      </c>
      <c r="R70" s="312">
        <f t="shared" si="15"/>
        <v>28</v>
      </c>
      <c r="S70" s="307"/>
      <c r="T70" s="319">
        <f>Z69+1</f>
        <v>20</v>
      </c>
      <c r="U70" s="318">
        <f t="shared" si="19"/>
        <v>21</v>
      </c>
      <c r="V70" s="311">
        <f t="shared" si="19"/>
        <v>22</v>
      </c>
      <c r="W70" s="311">
        <f t="shared" si="16"/>
        <v>23</v>
      </c>
      <c r="X70" s="311">
        <f t="shared" si="16"/>
        <v>24</v>
      </c>
      <c r="Y70" s="311">
        <f t="shared" si="16"/>
        <v>25</v>
      </c>
      <c r="Z70" s="312">
        <f t="shared" si="16"/>
        <v>26</v>
      </c>
      <c r="AA70" s="307"/>
      <c r="AB70" s="322">
        <f>AH69+1</f>
        <v>19</v>
      </c>
      <c r="AC70" s="311">
        <f t="shared" si="20"/>
        <v>20</v>
      </c>
      <c r="AD70" s="311">
        <f t="shared" si="20"/>
        <v>21</v>
      </c>
      <c r="AE70" s="311">
        <f t="shared" si="20"/>
        <v>22</v>
      </c>
      <c r="AF70" s="311">
        <f t="shared" si="17"/>
        <v>23</v>
      </c>
      <c r="AG70" s="311">
        <f t="shared" si="17"/>
        <v>24</v>
      </c>
      <c r="AH70" s="312">
        <f t="shared" si="17"/>
        <v>25</v>
      </c>
      <c r="AL70" s="277"/>
      <c r="AM70" s="277"/>
    </row>
    <row r="71" spans="3:39" ht="15.75" thickBot="1" x14ac:dyDescent="0.3">
      <c r="C71" s="1131"/>
      <c r="D71" s="323">
        <f>J70+1</f>
        <v>23</v>
      </c>
      <c r="E71" s="324">
        <f t="shared" si="18"/>
        <v>24</v>
      </c>
      <c r="F71" s="324">
        <f t="shared" si="18"/>
        <v>25</v>
      </c>
      <c r="G71" s="324">
        <f t="shared" si="18"/>
        <v>26</v>
      </c>
      <c r="H71" s="324">
        <f t="shared" si="18"/>
        <v>27</v>
      </c>
      <c r="I71" s="324">
        <f t="shared" si="18"/>
        <v>28</v>
      </c>
      <c r="J71" s="325">
        <f t="shared" si="18"/>
        <v>29</v>
      </c>
      <c r="K71" s="307"/>
      <c r="L71" s="316">
        <f>R70+1</f>
        <v>29</v>
      </c>
      <c r="M71" s="317">
        <f>L71+1</f>
        <v>30</v>
      </c>
      <c r="N71" s="317"/>
      <c r="O71" s="317"/>
      <c r="P71" s="317"/>
      <c r="Q71" s="317"/>
      <c r="R71" s="321"/>
      <c r="S71" s="307"/>
      <c r="T71" s="316">
        <f>Z70+1</f>
        <v>27</v>
      </c>
      <c r="U71" s="317">
        <f t="shared" si="19"/>
        <v>28</v>
      </c>
      <c r="V71" s="317">
        <f t="shared" si="19"/>
        <v>29</v>
      </c>
      <c r="W71" s="317"/>
      <c r="X71" s="317"/>
      <c r="Y71" s="317"/>
      <c r="Z71" s="321"/>
      <c r="AA71" s="307"/>
      <c r="AB71" s="316">
        <f>AH70+1</f>
        <v>26</v>
      </c>
      <c r="AC71" s="317">
        <f t="shared" si="20"/>
        <v>27</v>
      </c>
      <c r="AD71" s="317">
        <f t="shared" si="20"/>
        <v>28</v>
      </c>
      <c r="AE71" s="317">
        <f t="shared" si="20"/>
        <v>29</v>
      </c>
      <c r="AF71" s="326">
        <v>1</v>
      </c>
      <c r="AG71" s="1486" t="s">
        <v>112</v>
      </c>
      <c r="AH71" s="1487"/>
      <c r="AL71" s="277"/>
      <c r="AM71" s="277"/>
    </row>
    <row r="72" spans="3:39" ht="14.25" x14ac:dyDescent="0.2">
      <c r="C72" s="1485"/>
      <c r="D72" s="958"/>
      <c r="E72" s="958"/>
      <c r="F72" s="958"/>
      <c r="G72" s="958"/>
      <c r="H72" s="958"/>
      <c r="I72" s="958"/>
      <c r="J72" s="958"/>
      <c r="K72" s="957"/>
      <c r="L72" s="957"/>
      <c r="M72" s="957"/>
      <c r="N72" s="957"/>
      <c r="O72" s="957"/>
      <c r="P72" s="957"/>
      <c r="Q72" s="957"/>
      <c r="R72" s="957"/>
      <c r="S72" s="957"/>
      <c r="T72" s="957"/>
      <c r="U72" s="957"/>
      <c r="V72" s="957"/>
      <c r="W72" s="957"/>
      <c r="X72" s="957"/>
      <c r="Y72" s="957"/>
      <c r="Z72" s="957"/>
      <c r="AA72" s="957"/>
      <c r="AB72" s="957"/>
      <c r="AC72" s="957"/>
      <c r="AD72" s="957"/>
      <c r="AE72" s="957"/>
      <c r="AF72" s="957"/>
      <c r="AG72" s="957"/>
      <c r="AH72" s="1119"/>
      <c r="AL72" s="277"/>
      <c r="AM72" s="277"/>
    </row>
    <row r="73" spans="3:39" ht="14.25" x14ac:dyDescent="0.2">
      <c r="C73" s="1485"/>
      <c r="D73" s="958"/>
      <c r="E73" s="958"/>
      <c r="F73" s="958"/>
      <c r="G73" s="958"/>
      <c r="H73" s="958"/>
      <c r="I73" s="958"/>
      <c r="J73" s="958"/>
      <c r="K73" s="958"/>
      <c r="L73" s="958"/>
      <c r="M73" s="958"/>
      <c r="N73" s="958"/>
      <c r="O73" s="958"/>
      <c r="P73" s="958"/>
      <c r="Q73" s="958"/>
      <c r="R73" s="958"/>
      <c r="S73" s="958"/>
      <c r="T73" s="958"/>
      <c r="U73" s="958"/>
      <c r="V73" s="958"/>
      <c r="W73" s="958"/>
      <c r="X73" s="958"/>
      <c r="Y73" s="958"/>
      <c r="Z73" s="958"/>
      <c r="AA73" s="958"/>
      <c r="AB73" s="958"/>
      <c r="AC73" s="958"/>
      <c r="AD73" s="958"/>
      <c r="AE73" s="958"/>
      <c r="AF73" s="958"/>
      <c r="AG73" s="958"/>
      <c r="AH73" s="1152"/>
      <c r="AL73" s="277"/>
      <c r="AM73" s="277"/>
    </row>
    <row r="74" spans="3:39" thickBot="1" x14ac:dyDescent="0.25">
      <c r="C74" s="1485"/>
      <c r="D74" s="958"/>
      <c r="E74" s="958"/>
      <c r="F74" s="958"/>
      <c r="G74" s="958"/>
      <c r="H74" s="958"/>
      <c r="I74" s="958"/>
      <c r="J74" s="958"/>
      <c r="K74" s="958"/>
      <c r="L74" s="958"/>
      <c r="M74" s="958"/>
      <c r="N74" s="958"/>
      <c r="O74" s="958"/>
      <c r="P74" s="958"/>
      <c r="Q74" s="958"/>
      <c r="R74" s="958"/>
      <c r="S74" s="958"/>
      <c r="T74" s="958"/>
      <c r="U74" s="958"/>
      <c r="V74" s="958"/>
      <c r="W74" s="958"/>
      <c r="X74" s="958"/>
      <c r="Y74" s="958"/>
      <c r="Z74" s="958"/>
      <c r="AA74" s="958"/>
      <c r="AB74" s="958"/>
      <c r="AC74" s="958"/>
      <c r="AD74" s="958"/>
      <c r="AE74" s="958"/>
      <c r="AF74" s="958"/>
      <c r="AG74" s="958"/>
      <c r="AH74" s="1152"/>
      <c r="AL74" s="277"/>
      <c r="AM74" s="277"/>
    </row>
    <row r="75" spans="3:39" ht="15.75" thickBot="1" x14ac:dyDescent="0.3">
      <c r="C75" s="1131"/>
      <c r="D75" s="1479">
        <f>AL75</f>
        <v>45718</v>
      </c>
      <c r="E75" s="1480"/>
      <c r="F75" s="1480"/>
      <c r="G75" s="1480"/>
      <c r="H75" s="1480"/>
      <c r="I75" s="1480"/>
      <c r="J75" s="1480"/>
      <c r="K75" s="1480"/>
      <c r="L75" s="1480"/>
      <c r="M75" s="1480"/>
      <c r="N75" s="1480"/>
      <c r="O75" s="1476" t="str">
        <f>AM75</f>
        <v>بداية الدراسة للفصل الدراسي الثالث</v>
      </c>
      <c r="P75" s="1477"/>
      <c r="Q75" s="1477"/>
      <c r="R75" s="1477"/>
      <c r="S75" s="1477"/>
      <c r="T75" s="1477"/>
      <c r="U75" s="1477"/>
      <c r="V75" s="1477"/>
      <c r="W75" s="1478"/>
      <c r="X75" s="1318"/>
      <c r="Y75" s="1318"/>
      <c r="Z75" s="1318"/>
      <c r="AA75" s="1318"/>
      <c r="AB75" s="1318"/>
      <c r="AC75" s="1318"/>
      <c r="AD75" s="1318"/>
      <c r="AE75" s="1318"/>
      <c r="AF75" s="1318"/>
      <c r="AG75" s="1318"/>
      <c r="AH75" s="1319"/>
      <c r="AL75" s="20">
        <v>45718</v>
      </c>
      <c r="AM75" s="22" t="s">
        <v>20</v>
      </c>
    </row>
    <row r="76" spans="3:39" ht="15.75" thickBot="1" x14ac:dyDescent="0.3">
      <c r="C76" s="1131"/>
      <c r="D76" s="1479">
        <f t="shared" ref="D76:D82" si="21">AL76</f>
        <v>45736</v>
      </c>
      <c r="E76" s="1480"/>
      <c r="F76" s="1480"/>
      <c r="G76" s="1480"/>
      <c r="H76" s="1480"/>
      <c r="I76" s="1480"/>
      <c r="J76" s="1480"/>
      <c r="K76" s="1480"/>
      <c r="L76" s="1480"/>
      <c r="M76" s="1480"/>
      <c r="N76" s="1480"/>
      <c r="O76" s="1476" t="str">
        <f t="shared" ref="O76:O82" si="22">AM76</f>
        <v>بدايــــة إجــــــــازة عيــــد الفطــــر</v>
      </c>
      <c r="P76" s="1477"/>
      <c r="Q76" s="1477"/>
      <c r="R76" s="1477"/>
      <c r="S76" s="1477"/>
      <c r="T76" s="1477"/>
      <c r="U76" s="1477"/>
      <c r="V76" s="1477"/>
      <c r="W76" s="1478"/>
      <c r="X76" s="1321"/>
      <c r="Y76" s="1321"/>
      <c r="Z76" s="1321"/>
      <c r="AA76" s="1321"/>
      <c r="AB76" s="1321"/>
      <c r="AC76" s="1321"/>
      <c r="AD76" s="1321"/>
      <c r="AE76" s="1321"/>
      <c r="AF76" s="1321"/>
      <c r="AG76" s="1321"/>
      <c r="AH76" s="1322"/>
      <c r="AL76" s="20">
        <v>45736</v>
      </c>
      <c r="AM76" s="22" t="s">
        <v>21</v>
      </c>
    </row>
    <row r="77" spans="3:39" ht="15.75" thickBot="1" x14ac:dyDescent="0.3">
      <c r="C77" s="1131"/>
      <c r="D77" s="1479">
        <f t="shared" si="21"/>
        <v>45753</v>
      </c>
      <c r="E77" s="1480"/>
      <c r="F77" s="1480"/>
      <c r="G77" s="1480"/>
      <c r="H77" s="1480"/>
      <c r="I77" s="1480"/>
      <c r="J77" s="1480"/>
      <c r="K77" s="1480"/>
      <c r="L77" s="1480"/>
      <c r="M77" s="1480"/>
      <c r="N77" s="1480"/>
      <c r="O77" s="1476" t="str">
        <f t="shared" si="22"/>
        <v>إستئناف  الدراسة بعد إجازة عيد الفطر</v>
      </c>
      <c r="P77" s="1477"/>
      <c r="Q77" s="1477"/>
      <c r="R77" s="1477"/>
      <c r="S77" s="1477"/>
      <c r="T77" s="1477"/>
      <c r="U77" s="1477"/>
      <c r="V77" s="1477"/>
      <c r="W77" s="1478"/>
      <c r="X77" s="1321"/>
      <c r="Y77" s="1321"/>
      <c r="Z77" s="1321"/>
      <c r="AA77" s="1321"/>
      <c r="AB77" s="1321"/>
      <c r="AC77" s="1321"/>
      <c r="AD77" s="1321"/>
      <c r="AE77" s="1321"/>
      <c r="AF77" s="1321"/>
      <c r="AG77" s="1321"/>
      <c r="AH77" s="1322"/>
      <c r="AL77" s="20">
        <v>45753</v>
      </c>
      <c r="AM77" s="22" t="s">
        <v>22</v>
      </c>
    </row>
    <row r="78" spans="3:39" ht="15.75" thickBot="1" x14ac:dyDescent="0.3">
      <c r="C78" s="1131"/>
      <c r="D78" s="1479">
        <f t="shared" si="21"/>
        <v>45781</v>
      </c>
      <c r="E78" s="1480"/>
      <c r="F78" s="1480"/>
      <c r="G78" s="1480"/>
      <c r="H78" s="1480"/>
      <c r="I78" s="1480"/>
      <c r="J78" s="1480"/>
      <c r="K78" s="1480"/>
      <c r="L78" s="1480"/>
      <c r="M78" s="1480"/>
      <c r="N78" s="1480"/>
      <c r="O78" s="1476" t="str">
        <f t="shared" si="22"/>
        <v xml:space="preserve">إجازة مطولة </v>
      </c>
      <c r="P78" s="1477"/>
      <c r="Q78" s="1477"/>
      <c r="R78" s="1477"/>
      <c r="S78" s="1477"/>
      <c r="T78" s="1477"/>
      <c r="U78" s="1477"/>
      <c r="V78" s="1477"/>
      <c r="W78" s="1478"/>
      <c r="X78" s="1321"/>
      <c r="Y78" s="1321"/>
      <c r="Z78" s="1321"/>
      <c r="AA78" s="1321"/>
      <c r="AB78" s="1321"/>
      <c r="AC78" s="1321"/>
      <c r="AD78" s="1321"/>
      <c r="AE78" s="1321"/>
      <c r="AF78" s="1321"/>
      <c r="AG78" s="1321"/>
      <c r="AH78" s="1322"/>
      <c r="AL78" s="24">
        <v>45781</v>
      </c>
      <c r="AM78" s="26" t="s">
        <v>13</v>
      </c>
    </row>
    <row r="79" spans="3:39" ht="15.75" thickBot="1" x14ac:dyDescent="0.3">
      <c r="C79" s="1131"/>
      <c r="D79" s="1479">
        <f t="shared" si="21"/>
        <v>45782</v>
      </c>
      <c r="E79" s="1480"/>
      <c r="F79" s="1480"/>
      <c r="G79" s="1480"/>
      <c r="H79" s="1480"/>
      <c r="I79" s="1480"/>
      <c r="J79" s="1480"/>
      <c r="K79" s="1480"/>
      <c r="L79" s="1480"/>
      <c r="M79" s="1480"/>
      <c r="N79" s="1480"/>
      <c r="O79" s="1476" t="str">
        <f t="shared" si="22"/>
        <v xml:space="preserve">إجازة مطولة </v>
      </c>
      <c r="P79" s="1477"/>
      <c r="Q79" s="1477"/>
      <c r="R79" s="1477"/>
      <c r="S79" s="1477"/>
      <c r="T79" s="1477"/>
      <c r="U79" s="1477"/>
      <c r="V79" s="1477"/>
      <c r="W79" s="1478"/>
      <c r="X79" s="1321"/>
      <c r="Y79" s="1321"/>
      <c r="Z79" s="1321"/>
      <c r="AA79" s="1321"/>
      <c r="AB79" s="1321"/>
      <c r="AC79" s="1321"/>
      <c r="AD79" s="1321"/>
      <c r="AE79" s="1321"/>
      <c r="AF79" s="1321"/>
      <c r="AG79" s="1321"/>
      <c r="AH79" s="1322"/>
      <c r="AL79" s="28">
        <v>45782</v>
      </c>
      <c r="AM79" s="30" t="s">
        <v>13</v>
      </c>
    </row>
    <row r="80" spans="3:39" ht="15.75" thickBot="1" x14ac:dyDescent="0.3">
      <c r="C80" s="1131"/>
      <c r="D80" s="1479">
        <f t="shared" si="21"/>
        <v>45807</v>
      </c>
      <c r="E80" s="1480"/>
      <c r="F80" s="1480"/>
      <c r="G80" s="1480"/>
      <c r="H80" s="1480"/>
      <c r="I80" s="1480"/>
      <c r="J80" s="1480"/>
      <c r="K80" s="1480"/>
      <c r="L80" s="1480"/>
      <c r="M80" s="1480"/>
      <c r="N80" s="1480"/>
      <c r="O80" s="1476" t="str">
        <f t="shared" si="22"/>
        <v xml:space="preserve">إجازة عيد الأضحى </v>
      </c>
      <c r="P80" s="1477"/>
      <c r="Q80" s="1477"/>
      <c r="R80" s="1477"/>
      <c r="S80" s="1477"/>
      <c r="T80" s="1477"/>
      <c r="U80" s="1477"/>
      <c r="V80" s="1477"/>
      <c r="W80" s="1478"/>
      <c r="X80" s="1321"/>
      <c r="Y80" s="1321"/>
      <c r="Z80" s="1321"/>
      <c r="AA80" s="1321"/>
      <c r="AB80" s="1321"/>
      <c r="AC80" s="1321"/>
      <c r="AD80" s="1321"/>
      <c r="AE80" s="1321"/>
      <c r="AF80" s="1321"/>
      <c r="AG80" s="1321"/>
      <c r="AH80" s="1322"/>
      <c r="AL80" s="20">
        <v>45807</v>
      </c>
      <c r="AM80" s="22" t="s">
        <v>23</v>
      </c>
    </row>
    <row r="81" spans="3:39" ht="15.75" thickBot="1" x14ac:dyDescent="0.3">
      <c r="C81" s="1131"/>
      <c r="D81" s="1479">
        <f t="shared" si="21"/>
        <v>45823</v>
      </c>
      <c r="E81" s="1480"/>
      <c r="F81" s="1480"/>
      <c r="G81" s="1480"/>
      <c r="H81" s="1480"/>
      <c r="I81" s="1480"/>
      <c r="J81" s="1480"/>
      <c r="K81" s="1480"/>
      <c r="L81" s="1480"/>
      <c r="M81" s="1480"/>
      <c r="N81" s="1480"/>
      <c r="O81" s="1476" t="str">
        <f t="shared" si="22"/>
        <v xml:space="preserve">استئناف الدراسة بعد عيد الأضحى </v>
      </c>
      <c r="P81" s="1477"/>
      <c r="Q81" s="1477"/>
      <c r="R81" s="1477"/>
      <c r="S81" s="1477"/>
      <c r="T81" s="1477"/>
      <c r="U81" s="1477"/>
      <c r="V81" s="1477"/>
      <c r="W81" s="1478"/>
      <c r="X81" s="1321"/>
      <c r="Y81" s="1321"/>
      <c r="Z81" s="1321"/>
      <c r="AA81" s="1321"/>
      <c r="AB81" s="1321"/>
      <c r="AC81" s="1321"/>
      <c r="AD81" s="1321"/>
      <c r="AE81" s="1321"/>
      <c r="AF81" s="1321"/>
      <c r="AG81" s="1321"/>
      <c r="AH81" s="1322"/>
      <c r="AL81" s="20">
        <v>45823</v>
      </c>
      <c r="AM81" s="22" t="s">
        <v>24</v>
      </c>
    </row>
    <row r="82" spans="3:39" ht="15.75" thickBot="1" x14ac:dyDescent="0.3">
      <c r="C82" s="1134"/>
      <c r="D82" s="1481">
        <f t="shared" si="21"/>
        <v>45834</v>
      </c>
      <c r="E82" s="1482"/>
      <c r="F82" s="1482"/>
      <c r="G82" s="1482"/>
      <c r="H82" s="1482"/>
      <c r="I82" s="1482"/>
      <c r="J82" s="1482"/>
      <c r="K82" s="1482"/>
      <c r="L82" s="1482"/>
      <c r="M82" s="1482"/>
      <c r="N82" s="1482"/>
      <c r="O82" s="1483" t="str">
        <f t="shared" si="22"/>
        <v xml:space="preserve">إجازة نهاية العام الدراسي </v>
      </c>
      <c r="P82" s="1085"/>
      <c r="Q82" s="1085"/>
      <c r="R82" s="1085"/>
      <c r="S82" s="1085"/>
      <c r="T82" s="1085"/>
      <c r="U82" s="1085"/>
      <c r="V82" s="1085"/>
      <c r="W82" s="1017"/>
      <c r="X82" s="1323"/>
      <c r="Y82" s="1323"/>
      <c r="Z82" s="1323"/>
      <c r="AA82" s="1323"/>
      <c r="AB82" s="1323"/>
      <c r="AC82" s="1323"/>
      <c r="AD82" s="1323"/>
      <c r="AE82" s="1323"/>
      <c r="AF82" s="1323"/>
      <c r="AG82" s="1323"/>
      <c r="AH82" s="997"/>
      <c r="AL82" s="20">
        <v>45834</v>
      </c>
      <c r="AM82" s="22" t="s">
        <v>25</v>
      </c>
    </row>
  </sheetData>
  <sheetProtection algorithmName="SHA-512" hashValue="IzxbNweodP2jFAVodMIlfSZ0O58dKyGZ5ca+WNVNWa7Q6oOlZGfkEVYjARVoDvoxawMClpZOWW2LoF9uk5VXWA==" saltValue="05BGllD9zQtJ/sVwsLqhgQ==" spinCount="100000" sheet="1" objects="1" scenarios="1"/>
  <mergeCells count="75">
    <mergeCell ref="C2:AH2"/>
    <mergeCell ref="C3:C21"/>
    <mergeCell ref="D3:J3"/>
    <mergeCell ref="L3:R3"/>
    <mergeCell ref="T3:Z3"/>
    <mergeCell ref="AB3:AH3"/>
    <mergeCell ref="D10:J10"/>
    <mergeCell ref="L10:AH12"/>
    <mergeCell ref="D14:N14"/>
    <mergeCell ref="O14:Z14"/>
    <mergeCell ref="C30:AH30"/>
    <mergeCell ref="AA14:AH21"/>
    <mergeCell ref="D15:N15"/>
    <mergeCell ref="O15:Z15"/>
    <mergeCell ref="D16:N16"/>
    <mergeCell ref="O16:Z16"/>
    <mergeCell ref="D17:N17"/>
    <mergeCell ref="O17:Z17"/>
    <mergeCell ref="D18:N18"/>
    <mergeCell ref="O18:Z18"/>
    <mergeCell ref="D19:N19"/>
    <mergeCell ref="O19:Z19"/>
    <mergeCell ref="D20:N20"/>
    <mergeCell ref="O20:Z20"/>
    <mergeCell ref="D21:N21"/>
    <mergeCell ref="O21:Z21"/>
    <mergeCell ref="C31:C48"/>
    <mergeCell ref="D31:J31"/>
    <mergeCell ref="L31:R31"/>
    <mergeCell ref="T31:Z31"/>
    <mergeCell ref="AB31:AH31"/>
    <mergeCell ref="D38:AH40"/>
    <mergeCell ref="D41:N41"/>
    <mergeCell ref="X41:AH48"/>
    <mergeCell ref="D42:N42"/>
    <mergeCell ref="O42:W42"/>
    <mergeCell ref="D43:N43"/>
    <mergeCell ref="O43:W43"/>
    <mergeCell ref="D44:N44"/>
    <mergeCell ref="O44:W44"/>
    <mergeCell ref="D45:N45"/>
    <mergeCell ref="O45:W45"/>
    <mergeCell ref="D46:N46"/>
    <mergeCell ref="O46:W46"/>
    <mergeCell ref="D47:N47"/>
    <mergeCell ref="O47:W47"/>
    <mergeCell ref="D48:N48"/>
    <mergeCell ref="O48:W48"/>
    <mergeCell ref="D80:N80"/>
    <mergeCell ref="C64:AH64"/>
    <mergeCell ref="C65:C82"/>
    <mergeCell ref="D65:J65"/>
    <mergeCell ref="L65:R65"/>
    <mergeCell ref="T65:Z65"/>
    <mergeCell ref="AB65:AH65"/>
    <mergeCell ref="AG71:AH71"/>
    <mergeCell ref="D72:AH74"/>
    <mergeCell ref="D75:N75"/>
    <mergeCell ref="O75:W75"/>
    <mergeCell ref="C1:AH1"/>
    <mergeCell ref="O80:W80"/>
    <mergeCell ref="D81:N81"/>
    <mergeCell ref="O81:W81"/>
    <mergeCell ref="D82:N82"/>
    <mergeCell ref="O82:W82"/>
    <mergeCell ref="O41:W41"/>
    <mergeCell ref="X75:AH82"/>
    <mergeCell ref="D76:N76"/>
    <mergeCell ref="O76:W76"/>
    <mergeCell ref="D77:N77"/>
    <mergeCell ref="O77:W77"/>
    <mergeCell ref="D78:N78"/>
    <mergeCell ref="O78:W78"/>
    <mergeCell ref="D79:N79"/>
    <mergeCell ref="O79:W79"/>
  </mergeCells>
  <pageMargins left="0.7" right="0.7" top="0.75" bottom="0.75" header="0.3" footer="0.3"/>
  <pageSetup paperSize="9" scale="95" orientation="landscape" r:id="rId1"/>
  <rowBreaks count="1" manualBreakCount="1">
    <brk id="28" min="1" max="34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57"/>
  <sheetViews>
    <sheetView rightToLeft="1" workbookViewId="0">
      <selection activeCell="F11" sqref="F11"/>
    </sheetView>
  </sheetViews>
  <sheetFormatPr defaultRowHeight="15" x14ac:dyDescent="0.25"/>
  <cols>
    <col min="1" max="1" width="1.625" customWidth="1"/>
    <col min="2" max="2" width="9" style="268"/>
    <col min="3" max="3" width="25.5" style="268" customWidth="1"/>
  </cols>
  <sheetData>
    <row r="2" spans="2:3" x14ac:dyDescent="0.25">
      <c r="B2" s="332" t="s">
        <v>1</v>
      </c>
      <c r="C2" s="332" t="s">
        <v>0</v>
      </c>
    </row>
    <row r="3" spans="2:3" x14ac:dyDescent="0.25">
      <c r="B3" s="5">
        <v>45480</v>
      </c>
      <c r="C3" s="4">
        <f>B3</f>
        <v>45480</v>
      </c>
    </row>
    <row r="4" spans="2:3" x14ac:dyDescent="0.25">
      <c r="B4" s="5">
        <v>45481</v>
      </c>
      <c r="C4" s="4">
        <f t="shared" ref="C4:C67" si="0">B4</f>
        <v>45481</v>
      </c>
    </row>
    <row r="5" spans="2:3" x14ac:dyDescent="0.25">
      <c r="B5" s="5">
        <v>45482</v>
      </c>
      <c r="C5" s="4">
        <f t="shared" si="0"/>
        <v>45482</v>
      </c>
    </row>
    <row r="6" spans="2:3" x14ac:dyDescent="0.25">
      <c r="B6" s="5">
        <v>45483</v>
      </c>
      <c r="C6" s="4">
        <f t="shared" si="0"/>
        <v>45483</v>
      </c>
    </row>
    <row r="7" spans="2:3" x14ac:dyDescent="0.25">
      <c r="B7" s="5">
        <v>45484</v>
      </c>
      <c r="C7" s="4">
        <f t="shared" si="0"/>
        <v>45484</v>
      </c>
    </row>
    <row r="8" spans="2:3" x14ac:dyDescent="0.25">
      <c r="B8" s="5">
        <v>45485</v>
      </c>
      <c r="C8" s="4">
        <f t="shared" si="0"/>
        <v>45485</v>
      </c>
    </row>
    <row r="9" spans="2:3" x14ac:dyDescent="0.25">
      <c r="B9" s="5">
        <v>45486</v>
      </c>
      <c r="C9" s="4">
        <f t="shared" si="0"/>
        <v>45486</v>
      </c>
    </row>
    <row r="10" spans="2:3" x14ac:dyDescent="0.25">
      <c r="B10" s="5">
        <v>45487</v>
      </c>
      <c r="C10" s="4">
        <f t="shared" si="0"/>
        <v>45487</v>
      </c>
    </row>
    <row r="11" spans="2:3" x14ac:dyDescent="0.25">
      <c r="B11" s="5">
        <v>45488</v>
      </c>
      <c r="C11" s="4">
        <f t="shared" si="0"/>
        <v>45488</v>
      </c>
    </row>
    <row r="12" spans="2:3" x14ac:dyDescent="0.25">
      <c r="B12" s="5">
        <v>45489</v>
      </c>
      <c r="C12" s="4">
        <f t="shared" si="0"/>
        <v>45489</v>
      </c>
    </row>
    <row r="13" spans="2:3" x14ac:dyDescent="0.25">
      <c r="B13" s="5">
        <v>45490</v>
      </c>
      <c r="C13" s="4">
        <f t="shared" si="0"/>
        <v>45490</v>
      </c>
    </row>
    <row r="14" spans="2:3" x14ac:dyDescent="0.25">
      <c r="B14" s="5">
        <v>45491</v>
      </c>
      <c r="C14" s="4">
        <f t="shared" si="0"/>
        <v>45491</v>
      </c>
    </row>
    <row r="15" spans="2:3" x14ac:dyDescent="0.25">
      <c r="B15" s="5">
        <v>45492</v>
      </c>
      <c r="C15" s="4">
        <f t="shared" si="0"/>
        <v>45492</v>
      </c>
    </row>
    <row r="16" spans="2:3" x14ac:dyDescent="0.25">
      <c r="B16" s="5">
        <v>45493</v>
      </c>
      <c r="C16" s="4">
        <f t="shared" si="0"/>
        <v>45493</v>
      </c>
    </row>
    <row r="17" spans="2:3" x14ac:dyDescent="0.25">
      <c r="B17" s="5">
        <v>45494</v>
      </c>
      <c r="C17" s="4">
        <f t="shared" si="0"/>
        <v>45494</v>
      </c>
    </row>
    <row r="18" spans="2:3" x14ac:dyDescent="0.25">
      <c r="B18" s="5">
        <v>45495</v>
      </c>
      <c r="C18" s="4">
        <f t="shared" si="0"/>
        <v>45495</v>
      </c>
    </row>
    <row r="19" spans="2:3" x14ac:dyDescent="0.25">
      <c r="B19" s="5">
        <v>45496</v>
      </c>
      <c r="C19" s="4">
        <f t="shared" si="0"/>
        <v>45496</v>
      </c>
    </row>
    <row r="20" spans="2:3" x14ac:dyDescent="0.25">
      <c r="B20" s="5">
        <v>45497</v>
      </c>
      <c r="C20" s="4">
        <f t="shared" si="0"/>
        <v>45497</v>
      </c>
    </row>
    <row r="21" spans="2:3" x14ac:dyDescent="0.25">
      <c r="B21" s="5">
        <v>45498</v>
      </c>
      <c r="C21" s="4">
        <f t="shared" si="0"/>
        <v>45498</v>
      </c>
    </row>
    <row r="22" spans="2:3" x14ac:dyDescent="0.25">
      <c r="B22" s="5">
        <v>45499</v>
      </c>
      <c r="C22" s="4">
        <f t="shared" si="0"/>
        <v>45499</v>
      </c>
    </row>
    <row r="23" spans="2:3" x14ac:dyDescent="0.25">
      <c r="B23" s="5">
        <v>45500</v>
      </c>
      <c r="C23" s="4">
        <f t="shared" si="0"/>
        <v>45500</v>
      </c>
    </row>
    <row r="24" spans="2:3" x14ac:dyDescent="0.25">
      <c r="B24" s="5">
        <v>45501</v>
      </c>
      <c r="C24" s="4">
        <f t="shared" si="0"/>
        <v>45501</v>
      </c>
    </row>
    <row r="25" spans="2:3" x14ac:dyDescent="0.25">
      <c r="B25" s="5">
        <v>45502</v>
      </c>
      <c r="C25" s="4">
        <f t="shared" si="0"/>
        <v>45502</v>
      </c>
    </row>
    <row r="26" spans="2:3" x14ac:dyDescent="0.25">
      <c r="B26" s="5">
        <v>45503</v>
      </c>
      <c r="C26" s="4">
        <f t="shared" si="0"/>
        <v>45503</v>
      </c>
    </row>
    <row r="27" spans="2:3" x14ac:dyDescent="0.25">
      <c r="B27" s="5">
        <v>45504</v>
      </c>
      <c r="C27" s="4">
        <f t="shared" si="0"/>
        <v>45504</v>
      </c>
    </row>
    <row r="28" spans="2:3" x14ac:dyDescent="0.25">
      <c r="B28" s="5">
        <v>45505</v>
      </c>
      <c r="C28" s="4">
        <f t="shared" si="0"/>
        <v>45505</v>
      </c>
    </row>
    <row r="29" spans="2:3" x14ac:dyDescent="0.25">
      <c r="B29" s="5">
        <v>45506</v>
      </c>
      <c r="C29" s="4">
        <f t="shared" si="0"/>
        <v>45506</v>
      </c>
    </row>
    <row r="30" spans="2:3" x14ac:dyDescent="0.25">
      <c r="B30" s="5">
        <v>45507</v>
      </c>
      <c r="C30" s="4">
        <f t="shared" si="0"/>
        <v>45507</v>
      </c>
    </row>
    <row r="31" spans="2:3" x14ac:dyDescent="0.25">
      <c r="B31" s="5">
        <v>45508</v>
      </c>
      <c r="C31" s="4">
        <f t="shared" si="0"/>
        <v>45508</v>
      </c>
    </row>
    <row r="32" spans="2:3" x14ac:dyDescent="0.25">
      <c r="B32" s="5">
        <v>45509</v>
      </c>
      <c r="C32" s="4">
        <f t="shared" si="0"/>
        <v>45509</v>
      </c>
    </row>
    <row r="33" spans="2:3" x14ac:dyDescent="0.25">
      <c r="B33" s="5">
        <v>45510</v>
      </c>
      <c r="C33" s="4">
        <f t="shared" si="0"/>
        <v>45510</v>
      </c>
    </row>
    <row r="34" spans="2:3" x14ac:dyDescent="0.25">
      <c r="B34" s="5">
        <v>45511</v>
      </c>
      <c r="C34" s="4">
        <f t="shared" si="0"/>
        <v>45511</v>
      </c>
    </row>
    <row r="35" spans="2:3" x14ac:dyDescent="0.25">
      <c r="B35" s="5">
        <v>45512</v>
      </c>
      <c r="C35" s="4">
        <f t="shared" si="0"/>
        <v>45512</v>
      </c>
    </row>
    <row r="36" spans="2:3" x14ac:dyDescent="0.25">
      <c r="B36" s="5">
        <v>45513</v>
      </c>
      <c r="C36" s="4">
        <f t="shared" si="0"/>
        <v>45513</v>
      </c>
    </row>
    <row r="37" spans="2:3" x14ac:dyDescent="0.25">
      <c r="B37" s="5">
        <v>45514</v>
      </c>
      <c r="C37" s="4">
        <f t="shared" si="0"/>
        <v>45514</v>
      </c>
    </row>
    <row r="38" spans="2:3" x14ac:dyDescent="0.25">
      <c r="B38" s="5">
        <v>45515</v>
      </c>
      <c r="C38" s="4">
        <f t="shared" si="0"/>
        <v>45515</v>
      </c>
    </row>
    <row r="39" spans="2:3" x14ac:dyDescent="0.25">
      <c r="B39" s="5">
        <v>45516</v>
      </c>
      <c r="C39" s="4">
        <f t="shared" si="0"/>
        <v>45516</v>
      </c>
    </row>
    <row r="40" spans="2:3" x14ac:dyDescent="0.25">
      <c r="B40" s="5">
        <v>45517</v>
      </c>
      <c r="C40" s="4">
        <f t="shared" si="0"/>
        <v>45517</v>
      </c>
    </row>
    <row r="41" spans="2:3" x14ac:dyDescent="0.25">
      <c r="B41" s="5">
        <v>45518</v>
      </c>
      <c r="C41" s="4">
        <f t="shared" si="0"/>
        <v>45518</v>
      </c>
    </row>
    <row r="42" spans="2:3" x14ac:dyDescent="0.25">
      <c r="B42" s="5">
        <v>45519</v>
      </c>
      <c r="C42" s="4">
        <f t="shared" si="0"/>
        <v>45519</v>
      </c>
    </row>
    <row r="43" spans="2:3" x14ac:dyDescent="0.25">
      <c r="B43" s="5">
        <v>45520</v>
      </c>
      <c r="C43" s="4">
        <f t="shared" si="0"/>
        <v>45520</v>
      </c>
    </row>
    <row r="44" spans="2:3" x14ac:dyDescent="0.25">
      <c r="B44" s="5">
        <v>45521</v>
      </c>
      <c r="C44" s="4">
        <f t="shared" si="0"/>
        <v>45521</v>
      </c>
    </row>
    <row r="45" spans="2:3" x14ac:dyDescent="0.25">
      <c r="B45" s="5">
        <v>45522</v>
      </c>
      <c r="C45" s="4">
        <f t="shared" si="0"/>
        <v>45522</v>
      </c>
    </row>
    <row r="46" spans="2:3" x14ac:dyDescent="0.25">
      <c r="B46" s="5">
        <v>45523</v>
      </c>
      <c r="C46" s="4">
        <f t="shared" si="0"/>
        <v>45523</v>
      </c>
    </row>
    <row r="47" spans="2:3" x14ac:dyDescent="0.25">
      <c r="B47" s="5">
        <v>45524</v>
      </c>
      <c r="C47" s="4">
        <f t="shared" si="0"/>
        <v>45524</v>
      </c>
    </row>
    <row r="48" spans="2:3" x14ac:dyDescent="0.25">
      <c r="B48" s="5">
        <v>45525</v>
      </c>
      <c r="C48" s="4">
        <f t="shared" si="0"/>
        <v>45525</v>
      </c>
    </row>
    <row r="49" spans="2:3" x14ac:dyDescent="0.25">
      <c r="B49" s="5">
        <v>45526</v>
      </c>
      <c r="C49" s="4">
        <f t="shared" si="0"/>
        <v>45526</v>
      </c>
    </row>
    <row r="50" spans="2:3" x14ac:dyDescent="0.25">
      <c r="B50" s="5">
        <v>45527</v>
      </c>
      <c r="C50" s="4">
        <f t="shared" si="0"/>
        <v>45527</v>
      </c>
    </row>
    <row r="51" spans="2:3" x14ac:dyDescent="0.25">
      <c r="B51" s="5">
        <v>45528</v>
      </c>
      <c r="C51" s="4">
        <f t="shared" si="0"/>
        <v>45528</v>
      </c>
    </row>
    <row r="52" spans="2:3" x14ac:dyDescent="0.25">
      <c r="B52" s="5">
        <v>45529</v>
      </c>
      <c r="C52" s="4">
        <f t="shared" si="0"/>
        <v>45529</v>
      </c>
    </row>
    <row r="53" spans="2:3" x14ac:dyDescent="0.25">
      <c r="B53" s="5">
        <v>45530</v>
      </c>
      <c r="C53" s="4">
        <f t="shared" si="0"/>
        <v>45530</v>
      </c>
    </row>
    <row r="54" spans="2:3" x14ac:dyDescent="0.25">
      <c r="B54" s="5">
        <v>45531</v>
      </c>
      <c r="C54" s="4">
        <f t="shared" si="0"/>
        <v>45531</v>
      </c>
    </row>
    <row r="55" spans="2:3" x14ac:dyDescent="0.25">
      <c r="B55" s="5">
        <v>45532</v>
      </c>
      <c r="C55" s="4">
        <f t="shared" si="0"/>
        <v>45532</v>
      </c>
    </row>
    <row r="56" spans="2:3" x14ac:dyDescent="0.25">
      <c r="B56" s="5">
        <v>45533</v>
      </c>
      <c r="C56" s="4">
        <f t="shared" si="0"/>
        <v>45533</v>
      </c>
    </row>
    <row r="57" spans="2:3" x14ac:dyDescent="0.25">
      <c r="B57" s="5">
        <v>45534</v>
      </c>
      <c r="C57" s="4">
        <f t="shared" si="0"/>
        <v>45534</v>
      </c>
    </row>
    <row r="58" spans="2:3" x14ac:dyDescent="0.25">
      <c r="B58" s="5">
        <v>45535</v>
      </c>
      <c r="C58" s="4">
        <f t="shared" si="0"/>
        <v>45535</v>
      </c>
    </row>
    <row r="59" spans="2:3" x14ac:dyDescent="0.25">
      <c r="B59" s="5">
        <v>45536</v>
      </c>
      <c r="C59" s="4">
        <f t="shared" si="0"/>
        <v>45536</v>
      </c>
    </row>
    <row r="60" spans="2:3" x14ac:dyDescent="0.25">
      <c r="B60" s="5">
        <v>45537</v>
      </c>
      <c r="C60" s="4">
        <f t="shared" si="0"/>
        <v>45537</v>
      </c>
    </row>
    <row r="61" spans="2:3" x14ac:dyDescent="0.25">
      <c r="B61" s="5">
        <v>45538</v>
      </c>
      <c r="C61" s="4">
        <f t="shared" si="0"/>
        <v>45538</v>
      </c>
    </row>
    <row r="62" spans="2:3" x14ac:dyDescent="0.25">
      <c r="B62" s="5">
        <v>45539</v>
      </c>
      <c r="C62" s="4">
        <f t="shared" si="0"/>
        <v>45539</v>
      </c>
    </row>
    <row r="63" spans="2:3" x14ac:dyDescent="0.25">
      <c r="B63" s="5">
        <v>45540</v>
      </c>
      <c r="C63" s="4">
        <f t="shared" si="0"/>
        <v>45540</v>
      </c>
    </row>
    <row r="64" spans="2:3" x14ac:dyDescent="0.25">
      <c r="B64" s="5">
        <v>45541</v>
      </c>
      <c r="C64" s="4">
        <f t="shared" si="0"/>
        <v>45541</v>
      </c>
    </row>
    <row r="65" spans="2:3" x14ac:dyDescent="0.25">
      <c r="B65" s="5">
        <v>45542</v>
      </c>
      <c r="C65" s="4">
        <f t="shared" si="0"/>
        <v>45542</v>
      </c>
    </row>
    <row r="66" spans="2:3" x14ac:dyDescent="0.25">
      <c r="B66" s="5">
        <v>45543</v>
      </c>
      <c r="C66" s="4">
        <f t="shared" si="0"/>
        <v>45543</v>
      </c>
    </row>
    <row r="67" spans="2:3" x14ac:dyDescent="0.25">
      <c r="B67" s="5">
        <v>45544</v>
      </c>
      <c r="C67" s="4">
        <f t="shared" si="0"/>
        <v>45544</v>
      </c>
    </row>
    <row r="68" spans="2:3" x14ac:dyDescent="0.25">
      <c r="B68" s="5">
        <v>45545</v>
      </c>
      <c r="C68" s="4">
        <f t="shared" ref="C68:C131" si="1">B68</f>
        <v>45545</v>
      </c>
    </row>
    <row r="69" spans="2:3" x14ac:dyDescent="0.25">
      <c r="B69" s="5">
        <v>45546</v>
      </c>
      <c r="C69" s="4">
        <f t="shared" si="1"/>
        <v>45546</v>
      </c>
    </row>
    <row r="70" spans="2:3" x14ac:dyDescent="0.25">
      <c r="B70" s="5">
        <v>45547</v>
      </c>
      <c r="C70" s="4">
        <f t="shared" si="1"/>
        <v>45547</v>
      </c>
    </row>
    <row r="71" spans="2:3" x14ac:dyDescent="0.25">
      <c r="B71" s="5">
        <v>45548</v>
      </c>
      <c r="C71" s="4">
        <f t="shared" si="1"/>
        <v>45548</v>
      </c>
    </row>
    <row r="72" spans="2:3" x14ac:dyDescent="0.25">
      <c r="B72" s="5">
        <v>45549</v>
      </c>
      <c r="C72" s="4">
        <f t="shared" si="1"/>
        <v>45549</v>
      </c>
    </row>
    <row r="73" spans="2:3" x14ac:dyDescent="0.25">
      <c r="B73" s="5">
        <v>45550</v>
      </c>
      <c r="C73" s="4">
        <f t="shared" si="1"/>
        <v>45550</v>
      </c>
    </row>
    <row r="74" spans="2:3" x14ac:dyDescent="0.25">
      <c r="B74" s="5">
        <v>45551</v>
      </c>
      <c r="C74" s="4">
        <f t="shared" si="1"/>
        <v>45551</v>
      </c>
    </row>
    <row r="75" spans="2:3" x14ac:dyDescent="0.25">
      <c r="B75" s="5">
        <v>45552</v>
      </c>
      <c r="C75" s="4">
        <f t="shared" si="1"/>
        <v>45552</v>
      </c>
    </row>
    <row r="76" spans="2:3" x14ac:dyDescent="0.25">
      <c r="B76" s="5">
        <v>45553</v>
      </c>
      <c r="C76" s="4">
        <f t="shared" si="1"/>
        <v>45553</v>
      </c>
    </row>
    <row r="77" spans="2:3" x14ac:dyDescent="0.25">
      <c r="B77" s="5">
        <v>45554</v>
      </c>
      <c r="C77" s="4">
        <f t="shared" si="1"/>
        <v>45554</v>
      </c>
    </row>
    <row r="78" spans="2:3" x14ac:dyDescent="0.25">
      <c r="B78" s="5">
        <v>45555</v>
      </c>
      <c r="C78" s="4">
        <f t="shared" si="1"/>
        <v>45555</v>
      </c>
    </row>
    <row r="79" spans="2:3" x14ac:dyDescent="0.25">
      <c r="B79" s="5">
        <v>45556</v>
      </c>
      <c r="C79" s="4">
        <f t="shared" si="1"/>
        <v>45556</v>
      </c>
    </row>
    <row r="80" spans="2:3" x14ac:dyDescent="0.25">
      <c r="B80" s="5">
        <v>45557</v>
      </c>
      <c r="C80" s="4">
        <f t="shared" si="1"/>
        <v>45557</v>
      </c>
    </row>
    <row r="81" spans="2:3" x14ac:dyDescent="0.25">
      <c r="B81" s="5">
        <v>45558</v>
      </c>
      <c r="C81" s="4">
        <f t="shared" si="1"/>
        <v>45558</v>
      </c>
    </row>
    <row r="82" spans="2:3" x14ac:dyDescent="0.25">
      <c r="B82" s="5">
        <v>45559</v>
      </c>
      <c r="C82" s="4">
        <f t="shared" si="1"/>
        <v>45559</v>
      </c>
    </row>
    <row r="83" spans="2:3" x14ac:dyDescent="0.25">
      <c r="B83" s="5">
        <v>45560</v>
      </c>
      <c r="C83" s="4">
        <f t="shared" si="1"/>
        <v>45560</v>
      </c>
    </row>
    <row r="84" spans="2:3" x14ac:dyDescent="0.25">
      <c r="B84" s="5">
        <v>45561</v>
      </c>
      <c r="C84" s="4">
        <f t="shared" si="1"/>
        <v>45561</v>
      </c>
    </row>
    <row r="85" spans="2:3" x14ac:dyDescent="0.25">
      <c r="B85" s="5">
        <v>45562</v>
      </c>
      <c r="C85" s="4">
        <f t="shared" si="1"/>
        <v>45562</v>
      </c>
    </row>
    <row r="86" spans="2:3" x14ac:dyDescent="0.25">
      <c r="B86" s="5">
        <v>45563</v>
      </c>
      <c r="C86" s="4">
        <f t="shared" si="1"/>
        <v>45563</v>
      </c>
    </row>
    <row r="87" spans="2:3" x14ac:dyDescent="0.25">
      <c r="B87" s="5">
        <v>45564</v>
      </c>
      <c r="C87" s="4">
        <f t="shared" si="1"/>
        <v>45564</v>
      </c>
    </row>
    <row r="88" spans="2:3" x14ac:dyDescent="0.25">
      <c r="B88" s="5">
        <v>45565</v>
      </c>
      <c r="C88" s="4">
        <f t="shared" si="1"/>
        <v>45565</v>
      </c>
    </row>
    <row r="89" spans="2:3" x14ac:dyDescent="0.25">
      <c r="B89" s="5">
        <v>45566</v>
      </c>
      <c r="C89" s="4">
        <f t="shared" si="1"/>
        <v>45566</v>
      </c>
    </row>
    <row r="90" spans="2:3" x14ac:dyDescent="0.25">
      <c r="B90" s="5">
        <v>45567</v>
      </c>
      <c r="C90" s="4">
        <f t="shared" si="1"/>
        <v>45567</v>
      </c>
    </row>
    <row r="91" spans="2:3" x14ac:dyDescent="0.25">
      <c r="B91" s="5">
        <v>45568</v>
      </c>
      <c r="C91" s="4">
        <f t="shared" si="1"/>
        <v>45568</v>
      </c>
    </row>
    <row r="92" spans="2:3" x14ac:dyDescent="0.25">
      <c r="B92" s="5">
        <v>45569</v>
      </c>
      <c r="C92" s="4">
        <f t="shared" si="1"/>
        <v>45569</v>
      </c>
    </row>
    <row r="93" spans="2:3" x14ac:dyDescent="0.25">
      <c r="B93" s="5">
        <v>45570</v>
      </c>
      <c r="C93" s="4">
        <f t="shared" si="1"/>
        <v>45570</v>
      </c>
    </row>
    <row r="94" spans="2:3" x14ac:dyDescent="0.25">
      <c r="B94" s="5">
        <v>45571</v>
      </c>
      <c r="C94" s="4">
        <f t="shared" si="1"/>
        <v>45571</v>
      </c>
    </row>
    <row r="95" spans="2:3" x14ac:dyDescent="0.25">
      <c r="B95" s="5">
        <v>45572</v>
      </c>
      <c r="C95" s="4">
        <f t="shared" si="1"/>
        <v>45572</v>
      </c>
    </row>
    <row r="96" spans="2:3" x14ac:dyDescent="0.25">
      <c r="B96" s="5">
        <v>45573</v>
      </c>
      <c r="C96" s="4">
        <f t="shared" si="1"/>
        <v>45573</v>
      </c>
    </row>
    <row r="97" spans="2:3" x14ac:dyDescent="0.25">
      <c r="B97" s="5">
        <v>45574</v>
      </c>
      <c r="C97" s="4">
        <f t="shared" si="1"/>
        <v>45574</v>
      </c>
    </row>
    <row r="98" spans="2:3" x14ac:dyDescent="0.25">
      <c r="B98" s="5">
        <v>45575</v>
      </c>
      <c r="C98" s="4">
        <f t="shared" si="1"/>
        <v>45575</v>
      </c>
    </row>
    <row r="99" spans="2:3" x14ac:dyDescent="0.25">
      <c r="B99" s="5">
        <v>45576</v>
      </c>
      <c r="C99" s="4">
        <f t="shared" si="1"/>
        <v>45576</v>
      </c>
    </row>
    <row r="100" spans="2:3" x14ac:dyDescent="0.25">
      <c r="B100" s="5">
        <v>45577</v>
      </c>
      <c r="C100" s="4">
        <f t="shared" si="1"/>
        <v>45577</v>
      </c>
    </row>
    <row r="101" spans="2:3" x14ac:dyDescent="0.25">
      <c r="B101" s="5">
        <v>45578</v>
      </c>
      <c r="C101" s="4">
        <f t="shared" si="1"/>
        <v>45578</v>
      </c>
    </row>
    <row r="102" spans="2:3" x14ac:dyDescent="0.25">
      <c r="B102" s="5">
        <v>45579</v>
      </c>
      <c r="C102" s="4">
        <f t="shared" si="1"/>
        <v>45579</v>
      </c>
    </row>
    <row r="103" spans="2:3" x14ac:dyDescent="0.25">
      <c r="B103" s="5">
        <v>45580</v>
      </c>
      <c r="C103" s="4">
        <f t="shared" si="1"/>
        <v>45580</v>
      </c>
    </row>
    <row r="104" spans="2:3" x14ac:dyDescent="0.25">
      <c r="B104" s="5">
        <v>45581</v>
      </c>
      <c r="C104" s="4">
        <f t="shared" si="1"/>
        <v>45581</v>
      </c>
    </row>
    <row r="105" spans="2:3" x14ac:dyDescent="0.25">
      <c r="B105" s="5">
        <v>45582</v>
      </c>
      <c r="C105" s="4">
        <f t="shared" si="1"/>
        <v>45582</v>
      </c>
    </row>
    <row r="106" spans="2:3" x14ac:dyDescent="0.25">
      <c r="B106" s="5">
        <v>45583</v>
      </c>
      <c r="C106" s="4">
        <f t="shared" si="1"/>
        <v>45583</v>
      </c>
    </row>
    <row r="107" spans="2:3" x14ac:dyDescent="0.25">
      <c r="B107" s="5">
        <v>45584</v>
      </c>
      <c r="C107" s="4">
        <f t="shared" si="1"/>
        <v>45584</v>
      </c>
    </row>
    <row r="108" spans="2:3" x14ac:dyDescent="0.25">
      <c r="B108" s="5">
        <v>45585</v>
      </c>
      <c r="C108" s="4">
        <f t="shared" si="1"/>
        <v>45585</v>
      </c>
    </row>
    <row r="109" spans="2:3" x14ac:dyDescent="0.25">
      <c r="B109" s="5">
        <v>45586</v>
      </c>
      <c r="C109" s="4">
        <f t="shared" si="1"/>
        <v>45586</v>
      </c>
    </row>
    <row r="110" spans="2:3" x14ac:dyDescent="0.25">
      <c r="B110" s="5">
        <v>45587</v>
      </c>
      <c r="C110" s="4">
        <f t="shared" si="1"/>
        <v>45587</v>
      </c>
    </row>
    <row r="111" spans="2:3" x14ac:dyDescent="0.25">
      <c r="B111" s="5">
        <v>45588</v>
      </c>
      <c r="C111" s="4">
        <f t="shared" si="1"/>
        <v>45588</v>
      </c>
    </row>
    <row r="112" spans="2:3" x14ac:dyDescent="0.25">
      <c r="B112" s="5">
        <v>45589</v>
      </c>
      <c r="C112" s="4">
        <f t="shared" si="1"/>
        <v>45589</v>
      </c>
    </row>
    <row r="113" spans="2:3" x14ac:dyDescent="0.25">
      <c r="B113" s="5">
        <v>45590</v>
      </c>
      <c r="C113" s="4">
        <f t="shared" si="1"/>
        <v>45590</v>
      </c>
    </row>
    <row r="114" spans="2:3" x14ac:dyDescent="0.25">
      <c r="B114" s="5">
        <v>45591</v>
      </c>
      <c r="C114" s="4">
        <f t="shared" si="1"/>
        <v>45591</v>
      </c>
    </row>
    <row r="115" spans="2:3" x14ac:dyDescent="0.25">
      <c r="B115" s="5">
        <v>45592</v>
      </c>
      <c r="C115" s="4">
        <f t="shared" si="1"/>
        <v>45592</v>
      </c>
    </row>
    <row r="116" spans="2:3" x14ac:dyDescent="0.25">
      <c r="B116" s="5">
        <v>45593</v>
      </c>
      <c r="C116" s="4">
        <f t="shared" si="1"/>
        <v>45593</v>
      </c>
    </row>
    <row r="117" spans="2:3" x14ac:dyDescent="0.25">
      <c r="B117" s="5">
        <v>45594</v>
      </c>
      <c r="C117" s="4">
        <f t="shared" si="1"/>
        <v>45594</v>
      </c>
    </row>
    <row r="118" spans="2:3" x14ac:dyDescent="0.25">
      <c r="B118" s="5">
        <v>45595</v>
      </c>
      <c r="C118" s="4">
        <f t="shared" si="1"/>
        <v>45595</v>
      </c>
    </row>
    <row r="119" spans="2:3" x14ac:dyDescent="0.25">
      <c r="B119" s="5">
        <v>45596</v>
      </c>
      <c r="C119" s="4">
        <f t="shared" si="1"/>
        <v>45596</v>
      </c>
    </row>
    <row r="120" spans="2:3" x14ac:dyDescent="0.25">
      <c r="B120" s="5">
        <v>45597</v>
      </c>
      <c r="C120" s="4">
        <f t="shared" si="1"/>
        <v>45597</v>
      </c>
    </row>
    <row r="121" spans="2:3" x14ac:dyDescent="0.25">
      <c r="B121" s="5">
        <v>45598</v>
      </c>
      <c r="C121" s="4">
        <f t="shared" si="1"/>
        <v>45598</v>
      </c>
    </row>
    <row r="122" spans="2:3" x14ac:dyDescent="0.25">
      <c r="B122" s="5">
        <v>45599</v>
      </c>
      <c r="C122" s="4">
        <f t="shared" si="1"/>
        <v>45599</v>
      </c>
    </row>
    <row r="123" spans="2:3" x14ac:dyDescent="0.25">
      <c r="B123" s="5">
        <v>45600</v>
      </c>
      <c r="C123" s="4">
        <f t="shared" si="1"/>
        <v>45600</v>
      </c>
    </row>
    <row r="124" spans="2:3" x14ac:dyDescent="0.25">
      <c r="B124" s="5">
        <v>45601</v>
      </c>
      <c r="C124" s="4">
        <f t="shared" si="1"/>
        <v>45601</v>
      </c>
    </row>
    <row r="125" spans="2:3" x14ac:dyDescent="0.25">
      <c r="B125" s="5">
        <v>45602</v>
      </c>
      <c r="C125" s="4">
        <f t="shared" si="1"/>
        <v>45602</v>
      </c>
    </row>
    <row r="126" spans="2:3" x14ac:dyDescent="0.25">
      <c r="B126" s="5">
        <v>45603</v>
      </c>
      <c r="C126" s="4">
        <f t="shared" si="1"/>
        <v>45603</v>
      </c>
    </row>
    <row r="127" spans="2:3" x14ac:dyDescent="0.25">
      <c r="B127" s="5">
        <v>45604</v>
      </c>
      <c r="C127" s="4">
        <f t="shared" si="1"/>
        <v>45604</v>
      </c>
    </row>
    <row r="128" spans="2:3" x14ac:dyDescent="0.25">
      <c r="B128" s="5">
        <v>45605</v>
      </c>
      <c r="C128" s="4">
        <f t="shared" si="1"/>
        <v>45605</v>
      </c>
    </row>
    <row r="129" spans="2:3" x14ac:dyDescent="0.25">
      <c r="B129" s="5">
        <v>45606</v>
      </c>
      <c r="C129" s="4">
        <f t="shared" si="1"/>
        <v>45606</v>
      </c>
    </row>
    <row r="130" spans="2:3" x14ac:dyDescent="0.25">
      <c r="B130" s="5">
        <v>45607</v>
      </c>
      <c r="C130" s="4">
        <f t="shared" si="1"/>
        <v>45607</v>
      </c>
    </row>
    <row r="131" spans="2:3" x14ac:dyDescent="0.25">
      <c r="B131" s="5">
        <v>45608</v>
      </c>
      <c r="C131" s="4">
        <f t="shared" si="1"/>
        <v>45608</v>
      </c>
    </row>
    <row r="132" spans="2:3" x14ac:dyDescent="0.25">
      <c r="B132" s="5">
        <v>45609</v>
      </c>
      <c r="C132" s="4">
        <f t="shared" ref="C132:C195" si="2">B132</f>
        <v>45609</v>
      </c>
    </row>
    <row r="133" spans="2:3" x14ac:dyDescent="0.25">
      <c r="B133" s="5">
        <v>45610</v>
      </c>
      <c r="C133" s="4">
        <f t="shared" si="2"/>
        <v>45610</v>
      </c>
    </row>
    <row r="134" spans="2:3" x14ac:dyDescent="0.25">
      <c r="B134" s="5">
        <v>45611</v>
      </c>
      <c r="C134" s="4">
        <f t="shared" si="2"/>
        <v>45611</v>
      </c>
    </row>
    <row r="135" spans="2:3" x14ac:dyDescent="0.25">
      <c r="B135" s="5">
        <v>45612</v>
      </c>
      <c r="C135" s="4">
        <f t="shared" si="2"/>
        <v>45612</v>
      </c>
    </row>
    <row r="136" spans="2:3" x14ac:dyDescent="0.25">
      <c r="B136" s="5">
        <v>45613</v>
      </c>
      <c r="C136" s="4">
        <f t="shared" si="2"/>
        <v>45613</v>
      </c>
    </row>
    <row r="137" spans="2:3" x14ac:dyDescent="0.25">
      <c r="B137" s="5">
        <v>45614</v>
      </c>
      <c r="C137" s="4">
        <f t="shared" si="2"/>
        <v>45614</v>
      </c>
    </row>
    <row r="138" spans="2:3" x14ac:dyDescent="0.25">
      <c r="B138" s="5">
        <v>45615</v>
      </c>
      <c r="C138" s="4">
        <f t="shared" si="2"/>
        <v>45615</v>
      </c>
    </row>
    <row r="139" spans="2:3" x14ac:dyDescent="0.25">
      <c r="B139" s="5">
        <v>45616</v>
      </c>
      <c r="C139" s="4">
        <f t="shared" si="2"/>
        <v>45616</v>
      </c>
    </row>
    <row r="140" spans="2:3" x14ac:dyDescent="0.25">
      <c r="B140" s="5">
        <v>45617</v>
      </c>
      <c r="C140" s="4">
        <f t="shared" si="2"/>
        <v>45617</v>
      </c>
    </row>
    <row r="141" spans="2:3" x14ac:dyDescent="0.25">
      <c r="B141" s="5">
        <v>45618</v>
      </c>
      <c r="C141" s="4">
        <f t="shared" si="2"/>
        <v>45618</v>
      </c>
    </row>
    <row r="142" spans="2:3" x14ac:dyDescent="0.25">
      <c r="B142" s="5">
        <v>45619</v>
      </c>
      <c r="C142" s="4">
        <f t="shared" si="2"/>
        <v>45619</v>
      </c>
    </row>
    <row r="143" spans="2:3" x14ac:dyDescent="0.25">
      <c r="B143" s="5">
        <v>45620</v>
      </c>
      <c r="C143" s="4">
        <f t="shared" si="2"/>
        <v>45620</v>
      </c>
    </row>
    <row r="144" spans="2:3" x14ac:dyDescent="0.25">
      <c r="B144" s="5">
        <v>45621</v>
      </c>
      <c r="C144" s="4">
        <f t="shared" si="2"/>
        <v>45621</v>
      </c>
    </row>
    <row r="145" spans="2:3" x14ac:dyDescent="0.25">
      <c r="B145" s="5">
        <v>45622</v>
      </c>
      <c r="C145" s="4">
        <f t="shared" si="2"/>
        <v>45622</v>
      </c>
    </row>
    <row r="146" spans="2:3" x14ac:dyDescent="0.25">
      <c r="B146" s="5">
        <v>45623</v>
      </c>
      <c r="C146" s="4">
        <f t="shared" si="2"/>
        <v>45623</v>
      </c>
    </row>
    <row r="147" spans="2:3" x14ac:dyDescent="0.25">
      <c r="B147" s="5">
        <v>45624</v>
      </c>
      <c r="C147" s="4">
        <f t="shared" si="2"/>
        <v>45624</v>
      </c>
    </row>
    <row r="148" spans="2:3" x14ac:dyDescent="0.25">
      <c r="B148" s="5">
        <v>45625</v>
      </c>
      <c r="C148" s="4">
        <f t="shared" si="2"/>
        <v>45625</v>
      </c>
    </row>
    <row r="149" spans="2:3" x14ac:dyDescent="0.25">
      <c r="B149" s="5">
        <v>45626</v>
      </c>
      <c r="C149" s="4">
        <f t="shared" si="2"/>
        <v>45626</v>
      </c>
    </row>
    <row r="150" spans="2:3" x14ac:dyDescent="0.25">
      <c r="B150" s="5">
        <v>45627</v>
      </c>
      <c r="C150" s="4">
        <f t="shared" si="2"/>
        <v>45627</v>
      </c>
    </row>
    <row r="151" spans="2:3" x14ac:dyDescent="0.25">
      <c r="B151" s="5">
        <v>45628</v>
      </c>
      <c r="C151" s="4">
        <f t="shared" si="2"/>
        <v>45628</v>
      </c>
    </row>
    <row r="152" spans="2:3" x14ac:dyDescent="0.25">
      <c r="B152" s="5">
        <v>45629</v>
      </c>
      <c r="C152" s="4">
        <f t="shared" si="2"/>
        <v>45629</v>
      </c>
    </row>
    <row r="153" spans="2:3" x14ac:dyDescent="0.25">
      <c r="B153" s="5">
        <v>45630</v>
      </c>
      <c r="C153" s="4">
        <f t="shared" si="2"/>
        <v>45630</v>
      </c>
    </row>
    <row r="154" spans="2:3" x14ac:dyDescent="0.25">
      <c r="B154" s="5">
        <v>45631</v>
      </c>
      <c r="C154" s="4">
        <f t="shared" si="2"/>
        <v>45631</v>
      </c>
    </row>
    <row r="155" spans="2:3" x14ac:dyDescent="0.25">
      <c r="B155" s="5">
        <v>45632</v>
      </c>
      <c r="C155" s="4">
        <f t="shared" si="2"/>
        <v>45632</v>
      </c>
    </row>
    <row r="156" spans="2:3" x14ac:dyDescent="0.25">
      <c r="B156" s="5">
        <v>45633</v>
      </c>
      <c r="C156" s="4">
        <f t="shared" si="2"/>
        <v>45633</v>
      </c>
    </row>
    <row r="157" spans="2:3" x14ac:dyDescent="0.25">
      <c r="B157" s="5">
        <v>45634</v>
      </c>
      <c r="C157" s="4">
        <f t="shared" si="2"/>
        <v>45634</v>
      </c>
    </row>
    <row r="158" spans="2:3" x14ac:dyDescent="0.25">
      <c r="B158" s="5">
        <v>45635</v>
      </c>
      <c r="C158" s="4">
        <f t="shared" si="2"/>
        <v>45635</v>
      </c>
    </row>
    <row r="159" spans="2:3" x14ac:dyDescent="0.25">
      <c r="B159" s="5">
        <v>45636</v>
      </c>
      <c r="C159" s="4">
        <f t="shared" si="2"/>
        <v>45636</v>
      </c>
    </row>
    <row r="160" spans="2:3" x14ac:dyDescent="0.25">
      <c r="B160" s="5">
        <v>45637</v>
      </c>
      <c r="C160" s="4">
        <f t="shared" si="2"/>
        <v>45637</v>
      </c>
    </row>
    <row r="161" spans="2:3" x14ac:dyDescent="0.25">
      <c r="B161" s="5">
        <v>45638</v>
      </c>
      <c r="C161" s="4">
        <f t="shared" si="2"/>
        <v>45638</v>
      </c>
    </row>
    <row r="162" spans="2:3" x14ac:dyDescent="0.25">
      <c r="B162" s="5">
        <v>45639</v>
      </c>
      <c r="C162" s="4">
        <f t="shared" si="2"/>
        <v>45639</v>
      </c>
    </row>
    <row r="163" spans="2:3" x14ac:dyDescent="0.25">
      <c r="B163" s="5">
        <v>45640</v>
      </c>
      <c r="C163" s="4">
        <f t="shared" si="2"/>
        <v>45640</v>
      </c>
    </row>
    <row r="164" spans="2:3" x14ac:dyDescent="0.25">
      <c r="B164" s="5">
        <v>45641</v>
      </c>
      <c r="C164" s="4">
        <f t="shared" si="2"/>
        <v>45641</v>
      </c>
    </row>
    <row r="165" spans="2:3" x14ac:dyDescent="0.25">
      <c r="B165" s="5">
        <v>45642</v>
      </c>
      <c r="C165" s="4">
        <f t="shared" si="2"/>
        <v>45642</v>
      </c>
    </row>
    <row r="166" spans="2:3" x14ac:dyDescent="0.25">
      <c r="B166" s="5">
        <v>45643</v>
      </c>
      <c r="C166" s="4">
        <f t="shared" si="2"/>
        <v>45643</v>
      </c>
    </row>
    <row r="167" spans="2:3" x14ac:dyDescent="0.25">
      <c r="B167" s="5">
        <v>45644</v>
      </c>
      <c r="C167" s="4">
        <f t="shared" si="2"/>
        <v>45644</v>
      </c>
    </row>
    <row r="168" spans="2:3" x14ac:dyDescent="0.25">
      <c r="B168" s="5">
        <v>45645</v>
      </c>
      <c r="C168" s="4">
        <f t="shared" si="2"/>
        <v>45645</v>
      </c>
    </row>
    <row r="169" spans="2:3" x14ac:dyDescent="0.25">
      <c r="B169" s="5">
        <v>45646</v>
      </c>
      <c r="C169" s="4">
        <f t="shared" si="2"/>
        <v>45646</v>
      </c>
    </row>
    <row r="170" spans="2:3" x14ac:dyDescent="0.25">
      <c r="B170" s="5">
        <v>45647</v>
      </c>
      <c r="C170" s="4">
        <f t="shared" si="2"/>
        <v>45647</v>
      </c>
    </row>
    <row r="171" spans="2:3" x14ac:dyDescent="0.25">
      <c r="B171" s="5">
        <v>45648</v>
      </c>
      <c r="C171" s="4">
        <f t="shared" si="2"/>
        <v>45648</v>
      </c>
    </row>
    <row r="172" spans="2:3" x14ac:dyDescent="0.25">
      <c r="B172" s="5">
        <v>45649</v>
      </c>
      <c r="C172" s="4">
        <f t="shared" si="2"/>
        <v>45649</v>
      </c>
    </row>
    <row r="173" spans="2:3" x14ac:dyDescent="0.25">
      <c r="B173" s="5">
        <v>45650</v>
      </c>
      <c r="C173" s="4">
        <f t="shared" si="2"/>
        <v>45650</v>
      </c>
    </row>
    <row r="174" spans="2:3" x14ac:dyDescent="0.25">
      <c r="B174" s="5">
        <v>45651</v>
      </c>
      <c r="C174" s="4">
        <f t="shared" si="2"/>
        <v>45651</v>
      </c>
    </row>
    <row r="175" spans="2:3" x14ac:dyDescent="0.25">
      <c r="B175" s="5">
        <v>45652</v>
      </c>
      <c r="C175" s="4">
        <f t="shared" si="2"/>
        <v>45652</v>
      </c>
    </row>
    <row r="176" spans="2:3" x14ac:dyDescent="0.25">
      <c r="B176" s="5">
        <v>45653</v>
      </c>
      <c r="C176" s="4">
        <f t="shared" si="2"/>
        <v>45653</v>
      </c>
    </row>
    <row r="177" spans="2:3" x14ac:dyDescent="0.25">
      <c r="B177" s="5">
        <v>45654</v>
      </c>
      <c r="C177" s="4">
        <f t="shared" si="2"/>
        <v>45654</v>
      </c>
    </row>
    <row r="178" spans="2:3" x14ac:dyDescent="0.25">
      <c r="B178" s="5">
        <v>45655</v>
      </c>
      <c r="C178" s="4">
        <f t="shared" si="2"/>
        <v>45655</v>
      </c>
    </row>
    <row r="179" spans="2:3" x14ac:dyDescent="0.25">
      <c r="B179" s="5">
        <v>45656</v>
      </c>
      <c r="C179" s="4">
        <f t="shared" si="2"/>
        <v>45656</v>
      </c>
    </row>
    <row r="180" spans="2:3" x14ac:dyDescent="0.25">
      <c r="B180" s="5">
        <v>45657</v>
      </c>
      <c r="C180" s="4">
        <f t="shared" si="2"/>
        <v>45657</v>
      </c>
    </row>
    <row r="181" spans="2:3" x14ac:dyDescent="0.25">
      <c r="B181" s="5">
        <v>45658</v>
      </c>
      <c r="C181" s="4">
        <f t="shared" si="2"/>
        <v>45658</v>
      </c>
    </row>
    <row r="182" spans="2:3" x14ac:dyDescent="0.25">
      <c r="B182" s="5">
        <v>45659</v>
      </c>
      <c r="C182" s="4">
        <f t="shared" si="2"/>
        <v>45659</v>
      </c>
    </row>
    <row r="183" spans="2:3" x14ac:dyDescent="0.25">
      <c r="B183" s="5">
        <v>45660</v>
      </c>
      <c r="C183" s="4">
        <f t="shared" si="2"/>
        <v>45660</v>
      </c>
    </row>
    <row r="184" spans="2:3" x14ac:dyDescent="0.25">
      <c r="B184" s="5">
        <v>45661</v>
      </c>
      <c r="C184" s="4">
        <f t="shared" si="2"/>
        <v>45661</v>
      </c>
    </row>
    <row r="185" spans="2:3" x14ac:dyDescent="0.25">
      <c r="B185" s="5">
        <v>45662</v>
      </c>
      <c r="C185" s="4">
        <f t="shared" si="2"/>
        <v>45662</v>
      </c>
    </row>
    <row r="186" spans="2:3" x14ac:dyDescent="0.25">
      <c r="B186" s="5">
        <v>45663</v>
      </c>
      <c r="C186" s="4">
        <f t="shared" si="2"/>
        <v>45663</v>
      </c>
    </row>
    <row r="187" spans="2:3" x14ac:dyDescent="0.25">
      <c r="B187" s="5">
        <v>45664</v>
      </c>
      <c r="C187" s="4">
        <f t="shared" si="2"/>
        <v>45664</v>
      </c>
    </row>
    <row r="188" spans="2:3" x14ac:dyDescent="0.25">
      <c r="B188" s="5">
        <v>45665</v>
      </c>
      <c r="C188" s="4">
        <f t="shared" si="2"/>
        <v>45665</v>
      </c>
    </row>
    <row r="189" spans="2:3" x14ac:dyDescent="0.25">
      <c r="B189" s="5">
        <v>45666</v>
      </c>
      <c r="C189" s="4">
        <f t="shared" si="2"/>
        <v>45666</v>
      </c>
    </row>
    <row r="190" spans="2:3" x14ac:dyDescent="0.25">
      <c r="B190" s="5">
        <v>45667</v>
      </c>
      <c r="C190" s="4">
        <f t="shared" si="2"/>
        <v>45667</v>
      </c>
    </row>
    <row r="191" spans="2:3" x14ac:dyDescent="0.25">
      <c r="B191" s="5">
        <v>45668</v>
      </c>
      <c r="C191" s="4">
        <f t="shared" si="2"/>
        <v>45668</v>
      </c>
    </row>
    <row r="192" spans="2:3" x14ac:dyDescent="0.25">
      <c r="B192" s="5">
        <v>45669</v>
      </c>
      <c r="C192" s="4">
        <f t="shared" si="2"/>
        <v>45669</v>
      </c>
    </row>
    <row r="193" spans="2:3" x14ac:dyDescent="0.25">
      <c r="B193" s="5">
        <v>45670</v>
      </c>
      <c r="C193" s="4">
        <f t="shared" si="2"/>
        <v>45670</v>
      </c>
    </row>
    <row r="194" spans="2:3" x14ac:dyDescent="0.25">
      <c r="B194" s="5">
        <v>45671</v>
      </c>
      <c r="C194" s="4">
        <f t="shared" si="2"/>
        <v>45671</v>
      </c>
    </row>
    <row r="195" spans="2:3" x14ac:dyDescent="0.25">
      <c r="B195" s="5">
        <v>45672</v>
      </c>
      <c r="C195" s="4">
        <f t="shared" si="2"/>
        <v>45672</v>
      </c>
    </row>
    <row r="196" spans="2:3" x14ac:dyDescent="0.25">
      <c r="B196" s="5">
        <v>45673</v>
      </c>
      <c r="C196" s="4">
        <f t="shared" ref="C196:C259" si="3">B196</f>
        <v>45673</v>
      </c>
    </row>
    <row r="197" spans="2:3" x14ac:dyDescent="0.25">
      <c r="B197" s="5">
        <v>45674</v>
      </c>
      <c r="C197" s="4">
        <f t="shared" si="3"/>
        <v>45674</v>
      </c>
    </row>
    <row r="198" spans="2:3" x14ac:dyDescent="0.25">
      <c r="B198" s="5">
        <v>45675</v>
      </c>
      <c r="C198" s="4">
        <f t="shared" si="3"/>
        <v>45675</v>
      </c>
    </row>
    <row r="199" spans="2:3" x14ac:dyDescent="0.25">
      <c r="B199" s="5">
        <v>45676</v>
      </c>
      <c r="C199" s="4">
        <f t="shared" si="3"/>
        <v>45676</v>
      </c>
    </row>
    <row r="200" spans="2:3" x14ac:dyDescent="0.25">
      <c r="B200" s="5">
        <v>45677</v>
      </c>
      <c r="C200" s="4">
        <f t="shared" si="3"/>
        <v>45677</v>
      </c>
    </row>
    <row r="201" spans="2:3" x14ac:dyDescent="0.25">
      <c r="B201" s="5">
        <v>45678</v>
      </c>
      <c r="C201" s="4">
        <f t="shared" si="3"/>
        <v>45678</v>
      </c>
    </row>
    <row r="202" spans="2:3" x14ac:dyDescent="0.25">
      <c r="B202" s="5">
        <v>45679</v>
      </c>
      <c r="C202" s="4">
        <f t="shared" si="3"/>
        <v>45679</v>
      </c>
    </row>
    <row r="203" spans="2:3" x14ac:dyDescent="0.25">
      <c r="B203" s="5">
        <v>45680</v>
      </c>
      <c r="C203" s="4">
        <f t="shared" si="3"/>
        <v>45680</v>
      </c>
    </row>
    <row r="204" spans="2:3" x14ac:dyDescent="0.25">
      <c r="B204" s="5">
        <v>45681</v>
      </c>
      <c r="C204" s="4">
        <f t="shared" si="3"/>
        <v>45681</v>
      </c>
    </row>
    <row r="205" spans="2:3" x14ac:dyDescent="0.25">
      <c r="B205" s="5">
        <v>45682</v>
      </c>
      <c r="C205" s="4">
        <f t="shared" si="3"/>
        <v>45682</v>
      </c>
    </row>
    <row r="206" spans="2:3" x14ac:dyDescent="0.25">
      <c r="B206" s="5">
        <v>45683</v>
      </c>
      <c r="C206" s="4">
        <f t="shared" si="3"/>
        <v>45683</v>
      </c>
    </row>
    <row r="207" spans="2:3" x14ac:dyDescent="0.25">
      <c r="B207" s="5">
        <v>45684</v>
      </c>
      <c r="C207" s="4">
        <f t="shared" si="3"/>
        <v>45684</v>
      </c>
    </row>
    <row r="208" spans="2:3" x14ac:dyDescent="0.25">
      <c r="B208" s="5">
        <v>45685</v>
      </c>
      <c r="C208" s="4">
        <f t="shared" si="3"/>
        <v>45685</v>
      </c>
    </row>
    <row r="209" spans="2:3" x14ac:dyDescent="0.25">
      <c r="B209" s="5">
        <v>45686</v>
      </c>
      <c r="C209" s="4">
        <f t="shared" si="3"/>
        <v>45686</v>
      </c>
    </row>
    <row r="210" spans="2:3" x14ac:dyDescent="0.25">
      <c r="B210" s="5">
        <v>45687</v>
      </c>
      <c r="C210" s="4">
        <f t="shared" si="3"/>
        <v>45687</v>
      </c>
    </row>
    <row r="211" spans="2:3" x14ac:dyDescent="0.25">
      <c r="B211" s="5">
        <v>45688</v>
      </c>
      <c r="C211" s="4">
        <f t="shared" si="3"/>
        <v>45688</v>
      </c>
    </row>
    <row r="212" spans="2:3" x14ac:dyDescent="0.25">
      <c r="B212" s="5">
        <v>45689</v>
      </c>
      <c r="C212" s="4">
        <f t="shared" si="3"/>
        <v>45689</v>
      </c>
    </row>
    <row r="213" spans="2:3" x14ac:dyDescent="0.25">
      <c r="B213" s="5">
        <v>45690</v>
      </c>
      <c r="C213" s="4">
        <f t="shared" si="3"/>
        <v>45690</v>
      </c>
    </row>
    <row r="214" spans="2:3" x14ac:dyDescent="0.25">
      <c r="B214" s="5">
        <v>45691</v>
      </c>
      <c r="C214" s="4">
        <f t="shared" si="3"/>
        <v>45691</v>
      </c>
    </row>
    <row r="215" spans="2:3" x14ac:dyDescent="0.25">
      <c r="B215" s="5">
        <v>45692</v>
      </c>
      <c r="C215" s="4">
        <f t="shared" si="3"/>
        <v>45692</v>
      </c>
    </row>
    <row r="216" spans="2:3" x14ac:dyDescent="0.25">
      <c r="B216" s="5">
        <v>45693</v>
      </c>
      <c r="C216" s="4">
        <f t="shared" si="3"/>
        <v>45693</v>
      </c>
    </row>
    <row r="217" spans="2:3" x14ac:dyDescent="0.25">
      <c r="B217" s="5">
        <v>45694</v>
      </c>
      <c r="C217" s="4">
        <f t="shared" si="3"/>
        <v>45694</v>
      </c>
    </row>
    <row r="218" spans="2:3" x14ac:dyDescent="0.25">
      <c r="B218" s="5">
        <v>45695</v>
      </c>
      <c r="C218" s="4">
        <f t="shared" si="3"/>
        <v>45695</v>
      </c>
    </row>
    <row r="219" spans="2:3" x14ac:dyDescent="0.25">
      <c r="B219" s="5">
        <v>45696</v>
      </c>
      <c r="C219" s="4">
        <f t="shared" si="3"/>
        <v>45696</v>
      </c>
    </row>
    <row r="220" spans="2:3" x14ac:dyDescent="0.25">
      <c r="B220" s="5">
        <v>45697</v>
      </c>
      <c r="C220" s="4">
        <f t="shared" si="3"/>
        <v>45697</v>
      </c>
    </row>
    <row r="221" spans="2:3" x14ac:dyDescent="0.25">
      <c r="B221" s="5">
        <v>45698</v>
      </c>
      <c r="C221" s="4">
        <f t="shared" si="3"/>
        <v>45698</v>
      </c>
    </row>
    <row r="222" spans="2:3" x14ac:dyDescent="0.25">
      <c r="B222" s="5">
        <v>45699</v>
      </c>
      <c r="C222" s="4">
        <f t="shared" si="3"/>
        <v>45699</v>
      </c>
    </row>
    <row r="223" spans="2:3" x14ac:dyDescent="0.25">
      <c r="B223" s="5">
        <v>45700</v>
      </c>
      <c r="C223" s="4">
        <f t="shared" si="3"/>
        <v>45700</v>
      </c>
    </row>
    <row r="224" spans="2:3" x14ac:dyDescent="0.25">
      <c r="B224" s="5">
        <v>45701</v>
      </c>
      <c r="C224" s="4">
        <f t="shared" si="3"/>
        <v>45701</v>
      </c>
    </row>
    <row r="225" spans="2:3" x14ac:dyDescent="0.25">
      <c r="B225" s="5">
        <v>45702</v>
      </c>
      <c r="C225" s="4">
        <f t="shared" si="3"/>
        <v>45702</v>
      </c>
    </row>
    <row r="226" spans="2:3" x14ac:dyDescent="0.25">
      <c r="B226" s="5">
        <v>45703</v>
      </c>
      <c r="C226" s="4">
        <f t="shared" si="3"/>
        <v>45703</v>
      </c>
    </row>
    <row r="227" spans="2:3" x14ac:dyDescent="0.25">
      <c r="B227" s="5">
        <v>45704</v>
      </c>
      <c r="C227" s="4">
        <f t="shared" si="3"/>
        <v>45704</v>
      </c>
    </row>
    <row r="228" spans="2:3" x14ac:dyDescent="0.25">
      <c r="B228" s="5">
        <v>45705</v>
      </c>
      <c r="C228" s="4">
        <f t="shared" si="3"/>
        <v>45705</v>
      </c>
    </row>
    <row r="229" spans="2:3" x14ac:dyDescent="0.25">
      <c r="B229" s="5">
        <v>45706</v>
      </c>
      <c r="C229" s="4">
        <f t="shared" si="3"/>
        <v>45706</v>
      </c>
    </row>
    <row r="230" spans="2:3" x14ac:dyDescent="0.25">
      <c r="B230" s="5">
        <v>45707</v>
      </c>
      <c r="C230" s="4">
        <f t="shared" si="3"/>
        <v>45707</v>
      </c>
    </row>
    <row r="231" spans="2:3" x14ac:dyDescent="0.25">
      <c r="B231" s="5">
        <v>45708</v>
      </c>
      <c r="C231" s="4">
        <f t="shared" si="3"/>
        <v>45708</v>
      </c>
    </row>
    <row r="232" spans="2:3" x14ac:dyDescent="0.25">
      <c r="B232" s="5">
        <v>45709</v>
      </c>
      <c r="C232" s="4">
        <f t="shared" si="3"/>
        <v>45709</v>
      </c>
    </row>
    <row r="233" spans="2:3" x14ac:dyDescent="0.25">
      <c r="B233" s="5">
        <v>45710</v>
      </c>
      <c r="C233" s="4">
        <f t="shared" si="3"/>
        <v>45710</v>
      </c>
    </row>
    <row r="234" spans="2:3" x14ac:dyDescent="0.25">
      <c r="B234" s="5">
        <v>45711</v>
      </c>
      <c r="C234" s="4">
        <f t="shared" si="3"/>
        <v>45711</v>
      </c>
    </row>
    <row r="235" spans="2:3" x14ac:dyDescent="0.25">
      <c r="B235" s="5">
        <v>45712</v>
      </c>
      <c r="C235" s="4">
        <f t="shared" si="3"/>
        <v>45712</v>
      </c>
    </row>
    <row r="236" spans="2:3" x14ac:dyDescent="0.25">
      <c r="B236" s="5">
        <v>45713</v>
      </c>
      <c r="C236" s="4">
        <f t="shared" si="3"/>
        <v>45713</v>
      </c>
    </row>
    <row r="237" spans="2:3" x14ac:dyDescent="0.25">
      <c r="B237" s="5">
        <v>45714</v>
      </c>
      <c r="C237" s="4">
        <f t="shared" si="3"/>
        <v>45714</v>
      </c>
    </row>
    <row r="238" spans="2:3" x14ac:dyDescent="0.25">
      <c r="B238" s="5">
        <v>45715</v>
      </c>
      <c r="C238" s="4">
        <f t="shared" si="3"/>
        <v>45715</v>
      </c>
    </row>
    <row r="239" spans="2:3" x14ac:dyDescent="0.25">
      <c r="B239" s="5">
        <v>45716</v>
      </c>
      <c r="C239" s="4">
        <f t="shared" si="3"/>
        <v>45716</v>
      </c>
    </row>
    <row r="240" spans="2:3" x14ac:dyDescent="0.25">
      <c r="B240" s="5">
        <v>45717</v>
      </c>
      <c r="C240" s="4">
        <f t="shared" si="3"/>
        <v>45717</v>
      </c>
    </row>
    <row r="241" spans="2:3" x14ac:dyDescent="0.25">
      <c r="B241" s="5">
        <v>45718</v>
      </c>
      <c r="C241" s="4">
        <f t="shared" si="3"/>
        <v>45718</v>
      </c>
    </row>
    <row r="242" spans="2:3" x14ac:dyDescent="0.25">
      <c r="B242" s="5">
        <v>45719</v>
      </c>
      <c r="C242" s="4">
        <f t="shared" si="3"/>
        <v>45719</v>
      </c>
    </row>
    <row r="243" spans="2:3" x14ac:dyDescent="0.25">
      <c r="B243" s="5">
        <v>45720</v>
      </c>
      <c r="C243" s="4">
        <f t="shared" si="3"/>
        <v>45720</v>
      </c>
    </row>
    <row r="244" spans="2:3" x14ac:dyDescent="0.25">
      <c r="B244" s="5">
        <v>45721</v>
      </c>
      <c r="C244" s="4">
        <f t="shared" si="3"/>
        <v>45721</v>
      </c>
    </row>
    <row r="245" spans="2:3" x14ac:dyDescent="0.25">
      <c r="B245" s="5">
        <v>45722</v>
      </c>
      <c r="C245" s="4">
        <f t="shared" si="3"/>
        <v>45722</v>
      </c>
    </row>
    <row r="246" spans="2:3" x14ac:dyDescent="0.25">
      <c r="B246" s="5">
        <v>45723</v>
      </c>
      <c r="C246" s="4">
        <f t="shared" si="3"/>
        <v>45723</v>
      </c>
    </row>
    <row r="247" spans="2:3" x14ac:dyDescent="0.25">
      <c r="B247" s="5">
        <v>45724</v>
      </c>
      <c r="C247" s="4">
        <f t="shared" si="3"/>
        <v>45724</v>
      </c>
    </row>
    <row r="248" spans="2:3" x14ac:dyDescent="0.25">
      <c r="B248" s="5">
        <v>45725</v>
      </c>
      <c r="C248" s="4">
        <f t="shared" si="3"/>
        <v>45725</v>
      </c>
    </row>
    <row r="249" spans="2:3" x14ac:dyDescent="0.25">
      <c r="B249" s="5">
        <v>45726</v>
      </c>
      <c r="C249" s="4">
        <f t="shared" si="3"/>
        <v>45726</v>
      </c>
    </row>
    <row r="250" spans="2:3" x14ac:dyDescent="0.25">
      <c r="B250" s="5">
        <v>45727</v>
      </c>
      <c r="C250" s="4">
        <f t="shared" si="3"/>
        <v>45727</v>
      </c>
    </row>
    <row r="251" spans="2:3" x14ac:dyDescent="0.25">
      <c r="B251" s="5">
        <v>45728</v>
      </c>
      <c r="C251" s="4">
        <f t="shared" si="3"/>
        <v>45728</v>
      </c>
    </row>
    <row r="252" spans="2:3" x14ac:dyDescent="0.25">
      <c r="B252" s="5">
        <v>45729</v>
      </c>
      <c r="C252" s="4">
        <f t="shared" si="3"/>
        <v>45729</v>
      </c>
    </row>
    <row r="253" spans="2:3" x14ac:dyDescent="0.25">
      <c r="B253" s="5">
        <v>45730</v>
      </c>
      <c r="C253" s="4">
        <f t="shared" si="3"/>
        <v>45730</v>
      </c>
    </row>
    <row r="254" spans="2:3" x14ac:dyDescent="0.25">
      <c r="B254" s="5">
        <v>45731</v>
      </c>
      <c r="C254" s="4">
        <f t="shared" si="3"/>
        <v>45731</v>
      </c>
    </row>
    <row r="255" spans="2:3" x14ac:dyDescent="0.25">
      <c r="B255" s="5">
        <v>45732</v>
      </c>
      <c r="C255" s="4">
        <f t="shared" si="3"/>
        <v>45732</v>
      </c>
    </row>
    <row r="256" spans="2:3" x14ac:dyDescent="0.25">
      <c r="B256" s="5">
        <v>45733</v>
      </c>
      <c r="C256" s="4">
        <f t="shared" si="3"/>
        <v>45733</v>
      </c>
    </row>
    <row r="257" spans="2:3" x14ac:dyDescent="0.25">
      <c r="B257" s="5">
        <v>45734</v>
      </c>
      <c r="C257" s="4">
        <f t="shared" si="3"/>
        <v>45734</v>
      </c>
    </row>
    <row r="258" spans="2:3" x14ac:dyDescent="0.25">
      <c r="B258" s="5">
        <v>45735</v>
      </c>
      <c r="C258" s="4">
        <f t="shared" si="3"/>
        <v>45735</v>
      </c>
    </row>
    <row r="259" spans="2:3" x14ac:dyDescent="0.25">
      <c r="B259" s="5">
        <v>45736</v>
      </c>
      <c r="C259" s="4">
        <f t="shared" si="3"/>
        <v>45736</v>
      </c>
    </row>
    <row r="260" spans="2:3" x14ac:dyDescent="0.25">
      <c r="B260" s="5">
        <v>45737</v>
      </c>
      <c r="C260" s="4">
        <f t="shared" ref="C260:C323" si="4">B260</f>
        <v>45737</v>
      </c>
    </row>
    <row r="261" spans="2:3" x14ac:dyDescent="0.25">
      <c r="B261" s="5">
        <v>45738</v>
      </c>
      <c r="C261" s="4">
        <f t="shared" si="4"/>
        <v>45738</v>
      </c>
    </row>
    <row r="262" spans="2:3" x14ac:dyDescent="0.25">
      <c r="B262" s="5">
        <v>45739</v>
      </c>
      <c r="C262" s="4">
        <f t="shared" si="4"/>
        <v>45739</v>
      </c>
    </row>
    <row r="263" spans="2:3" x14ac:dyDescent="0.25">
      <c r="B263" s="5">
        <v>45740</v>
      </c>
      <c r="C263" s="4">
        <f t="shared" si="4"/>
        <v>45740</v>
      </c>
    </row>
    <row r="264" spans="2:3" x14ac:dyDescent="0.25">
      <c r="B264" s="5">
        <v>45741</v>
      </c>
      <c r="C264" s="4">
        <f t="shared" si="4"/>
        <v>45741</v>
      </c>
    </row>
    <row r="265" spans="2:3" x14ac:dyDescent="0.25">
      <c r="B265" s="5">
        <v>45742</v>
      </c>
      <c r="C265" s="4">
        <f t="shared" si="4"/>
        <v>45742</v>
      </c>
    </row>
    <row r="266" spans="2:3" x14ac:dyDescent="0.25">
      <c r="B266" s="5">
        <v>45743</v>
      </c>
      <c r="C266" s="4">
        <f t="shared" si="4"/>
        <v>45743</v>
      </c>
    </row>
    <row r="267" spans="2:3" x14ac:dyDescent="0.25">
      <c r="B267" s="5">
        <v>45744</v>
      </c>
      <c r="C267" s="4">
        <f t="shared" si="4"/>
        <v>45744</v>
      </c>
    </row>
    <row r="268" spans="2:3" x14ac:dyDescent="0.25">
      <c r="B268" s="5">
        <v>45745</v>
      </c>
      <c r="C268" s="4">
        <f t="shared" si="4"/>
        <v>45745</v>
      </c>
    </row>
    <row r="269" spans="2:3" x14ac:dyDescent="0.25">
      <c r="B269" s="5">
        <v>45746</v>
      </c>
      <c r="C269" s="4">
        <f t="shared" si="4"/>
        <v>45746</v>
      </c>
    </row>
    <row r="270" spans="2:3" x14ac:dyDescent="0.25">
      <c r="B270" s="5">
        <v>45747</v>
      </c>
      <c r="C270" s="4">
        <f t="shared" si="4"/>
        <v>45747</v>
      </c>
    </row>
    <row r="271" spans="2:3" x14ac:dyDescent="0.25">
      <c r="B271" s="5">
        <v>45748</v>
      </c>
      <c r="C271" s="4">
        <f t="shared" si="4"/>
        <v>45748</v>
      </c>
    </row>
    <row r="272" spans="2:3" x14ac:dyDescent="0.25">
      <c r="B272" s="5">
        <v>45749</v>
      </c>
      <c r="C272" s="4">
        <f t="shared" si="4"/>
        <v>45749</v>
      </c>
    </row>
    <row r="273" spans="2:3" x14ac:dyDescent="0.25">
      <c r="B273" s="5">
        <v>45750</v>
      </c>
      <c r="C273" s="4">
        <f t="shared" si="4"/>
        <v>45750</v>
      </c>
    </row>
    <row r="274" spans="2:3" x14ac:dyDescent="0.25">
      <c r="B274" s="5">
        <v>45751</v>
      </c>
      <c r="C274" s="4">
        <f t="shared" si="4"/>
        <v>45751</v>
      </c>
    </row>
    <row r="275" spans="2:3" x14ac:dyDescent="0.25">
      <c r="B275" s="5">
        <v>45752</v>
      </c>
      <c r="C275" s="4">
        <f t="shared" si="4"/>
        <v>45752</v>
      </c>
    </row>
    <row r="276" spans="2:3" x14ac:dyDescent="0.25">
      <c r="B276" s="5">
        <v>45753</v>
      </c>
      <c r="C276" s="4">
        <f t="shared" si="4"/>
        <v>45753</v>
      </c>
    </row>
    <row r="277" spans="2:3" x14ac:dyDescent="0.25">
      <c r="B277" s="5">
        <v>45754</v>
      </c>
      <c r="C277" s="4">
        <f t="shared" si="4"/>
        <v>45754</v>
      </c>
    </row>
    <row r="278" spans="2:3" x14ac:dyDescent="0.25">
      <c r="B278" s="5">
        <v>45755</v>
      </c>
      <c r="C278" s="4">
        <f t="shared" si="4"/>
        <v>45755</v>
      </c>
    </row>
    <row r="279" spans="2:3" x14ac:dyDescent="0.25">
      <c r="B279" s="5">
        <v>45756</v>
      </c>
      <c r="C279" s="4">
        <f t="shared" si="4"/>
        <v>45756</v>
      </c>
    </row>
    <row r="280" spans="2:3" x14ac:dyDescent="0.25">
      <c r="B280" s="5">
        <v>45757</v>
      </c>
      <c r="C280" s="4">
        <f t="shared" si="4"/>
        <v>45757</v>
      </c>
    </row>
    <row r="281" spans="2:3" x14ac:dyDescent="0.25">
      <c r="B281" s="5">
        <v>45758</v>
      </c>
      <c r="C281" s="4">
        <f t="shared" si="4"/>
        <v>45758</v>
      </c>
    </row>
    <row r="282" spans="2:3" x14ac:dyDescent="0.25">
      <c r="B282" s="5">
        <v>45759</v>
      </c>
      <c r="C282" s="4">
        <f t="shared" si="4"/>
        <v>45759</v>
      </c>
    </row>
    <row r="283" spans="2:3" x14ac:dyDescent="0.25">
      <c r="B283" s="5">
        <v>45760</v>
      </c>
      <c r="C283" s="4">
        <f t="shared" si="4"/>
        <v>45760</v>
      </c>
    </row>
    <row r="284" spans="2:3" x14ac:dyDescent="0.25">
      <c r="B284" s="5">
        <v>45761</v>
      </c>
      <c r="C284" s="4">
        <f t="shared" si="4"/>
        <v>45761</v>
      </c>
    </row>
    <row r="285" spans="2:3" x14ac:dyDescent="0.25">
      <c r="B285" s="5">
        <v>45762</v>
      </c>
      <c r="C285" s="4">
        <f t="shared" si="4"/>
        <v>45762</v>
      </c>
    </row>
    <row r="286" spans="2:3" x14ac:dyDescent="0.25">
      <c r="B286" s="5">
        <v>45763</v>
      </c>
      <c r="C286" s="4">
        <f t="shared" si="4"/>
        <v>45763</v>
      </c>
    </row>
    <row r="287" spans="2:3" x14ac:dyDescent="0.25">
      <c r="B287" s="5">
        <v>45764</v>
      </c>
      <c r="C287" s="4">
        <f t="shared" si="4"/>
        <v>45764</v>
      </c>
    </row>
    <row r="288" spans="2:3" x14ac:dyDescent="0.25">
      <c r="B288" s="5">
        <v>45765</v>
      </c>
      <c r="C288" s="4">
        <f t="shared" si="4"/>
        <v>45765</v>
      </c>
    </row>
    <row r="289" spans="2:3" x14ac:dyDescent="0.25">
      <c r="B289" s="5">
        <v>45766</v>
      </c>
      <c r="C289" s="4">
        <f t="shared" si="4"/>
        <v>45766</v>
      </c>
    </row>
    <row r="290" spans="2:3" x14ac:dyDescent="0.25">
      <c r="B290" s="5">
        <v>45767</v>
      </c>
      <c r="C290" s="4">
        <f t="shared" si="4"/>
        <v>45767</v>
      </c>
    </row>
    <row r="291" spans="2:3" x14ac:dyDescent="0.25">
      <c r="B291" s="5">
        <v>45768</v>
      </c>
      <c r="C291" s="4">
        <f t="shared" si="4"/>
        <v>45768</v>
      </c>
    </row>
    <row r="292" spans="2:3" x14ac:dyDescent="0.25">
      <c r="B292" s="5">
        <v>45769</v>
      </c>
      <c r="C292" s="4">
        <f t="shared" si="4"/>
        <v>45769</v>
      </c>
    </row>
    <row r="293" spans="2:3" x14ac:dyDescent="0.25">
      <c r="B293" s="5">
        <v>45770</v>
      </c>
      <c r="C293" s="4">
        <f t="shared" si="4"/>
        <v>45770</v>
      </c>
    </row>
    <row r="294" spans="2:3" x14ac:dyDescent="0.25">
      <c r="B294" s="5">
        <v>45771</v>
      </c>
      <c r="C294" s="4">
        <f t="shared" si="4"/>
        <v>45771</v>
      </c>
    </row>
    <row r="295" spans="2:3" x14ac:dyDescent="0.25">
      <c r="B295" s="5">
        <v>45772</v>
      </c>
      <c r="C295" s="4">
        <f t="shared" si="4"/>
        <v>45772</v>
      </c>
    </row>
    <row r="296" spans="2:3" x14ac:dyDescent="0.25">
      <c r="B296" s="5">
        <v>45773</v>
      </c>
      <c r="C296" s="4">
        <f t="shared" si="4"/>
        <v>45773</v>
      </c>
    </row>
    <row r="297" spans="2:3" x14ac:dyDescent="0.25">
      <c r="B297" s="5">
        <v>45774</v>
      </c>
      <c r="C297" s="4">
        <f t="shared" si="4"/>
        <v>45774</v>
      </c>
    </row>
    <row r="298" spans="2:3" x14ac:dyDescent="0.25">
      <c r="B298" s="5">
        <v>45775</v>
      </c>
      <c r="C298" s="4">
        <f t="shared" si="4"/>
        <v>45775</v>
      </c>
    </row>
    <row r="299" spans="2:3" x14ac:dyDescent="0.25">
      <c r="B299" s="5">
        <v>45776</v>
      </c>
      <c r="C299" s="4">
        <f t="shared" si="4"/>
        <v>45776</v>
      </c>
    </row>
    <row r="300" spans="2:3" x14ac:dyDescent="0.25">
      <c r="B300" s="5">
        <v>45777</v>
      </c>
      <c r="C300" s="4">
        <f t="shared" si="4"/>
        <v>45777</v>
      </c>
    </row>
    <row r="301" spans="2:3" x14ac:dyDescent="0.25">
      <c r="B301" s="5">
        <v>45778</v>
      </c>
      <c r="C301" s="4">
        <f t="shared" si="4"/>
        <v>45778</v>
      </c>
    </row>
    <row r="302" spans="2:3" x14ac:dyDescent="0.25">
      <c r="B302" s="5">
        <v>45779</v>
      </c>
      <c r="C302" s="4">
        <f t="shared" si="4"/>
        <v>45779</v>
      </c>
    </row>
    <row r="303" spans="2:3" x14ac:dyDescent="0.25">
      <c r="B303" s="5">
        <v>45780</v>
      </c>
      <c r="C303" s="4">
        <f t="shared" si="4"/>
        <v>45780</v>
      </c>
    </row>
    <row r="304" spans="2:3" x14ac:dyDescent="0.25">
      <c r="B304" s="5">
        <v>45781</v>
      </c>
      <c r="C304" s="4">
        <f t="shared" si="4"/>
        <v>45781</v>
      </c>
    </row>
    <row r="305" spans="2:3" x14ac:dyDescent="0.25">
      <c r="B305" s="5">
        <v>45782</v>
      </c>
      <c r="C305" s="4">
        <f t="shared" si="4"/>
        <v>45782</v>
      </c>
    </row>
    <row r="306" spans="2:3" x14ac:dyDescent="0.25">
      <c r="B306" s="5">
        <v>45783</v>
      </c>
      <c r="C306" s="4">
        <f t="shared" si="4"/>
        <v>45783</v>
      </c>
    </row>
    <row r="307" spans="2:3" x14ac:dyDescent="0.25">
      <c r="B307" s="5">
        <v>45784</v>
      </c>
      <c r="C307" s="4">
        <f t="shared" si="4"/>
        <v>45784</v>
      </c>
    </row>
    <row r="308" spans="2:3" x14ac:dyDescent="0.25">
      <c r="B308" s="5">
        <v>45785</v>
      </c>
      <c r="C308" s="4">
        <f t="shared" si="4"/>
        <v>45785</v>
      </c>
    </row>
    <row r="309" spans="2:3" x14ac:dyDescent="0.25">
      <c r="B309" s="5">
        <v>45786</v>
      </c>
      <c r="C309" s="4">
        <f t="shared" si="4"/>
        <v>45786</v>
      </c>
    </row>
    <row r="310" spans="2:3" x14ac:dyDescent="0.25">
      <c r="B310" s="5">
        <v>45787</v>
      </c>
      <c r="C310" s="4">
        <f t="shared" si="4"/>
        <v>45787</v>
      </c>
    </row>
    <row r="311" spans="2:3" x14ac:dyDescent="0.25">
      <c r="B311" s="5">
        <v>45788</v>
      </c>
      <c r="C311" s="4">
        <f t="shared" si="4"/>
        <v>45788</v>
      </c>
    </row>
    <row r="312" spans="2:3" x14ac:dyDescent="0.25">
      <c r="B312" s="5">
        <v>45789</v>
      </c>
      <c r="C312" s="4">
        <f t="shared" si="4"/>
        <v>45789</v>
      </c>
    </row>
    <row r="313" spans="2:3" x14ac:dyDescent="0.25">
      <c r="B313" s="5">
        <v>45790</v>
      </c>
      <c r="C313" s="4">
        <f t="shared" si="4"/>
        <v>45790</v>
      </c>
    </row>
    <row r="314" spans="2:3" x14ac:dyDescent="0.25">
      <c r="B314" s="5">
        <v>45791</v>
      </c>
      <c r="C314" s="4">
        <f t="shared" si="4"/>
        <v>45791</v>
      </c>
    </row>
    <row r="315" spans="2:3" x14ac:dyDescent="0.25">
      <c r="B315" s="5">
        <v>45792</v>
      </c>
      <c r="C315" s="4">
        <f t="shared" si="4"/>
        <v>45792</v>
      </c>
    </row>
    <row r="316" spans="2:3" x14ac:dyDescent="0.25">
      <c r="B316" s="5">
        <v>45793</v>
      </c>
      <c r="C316" s="4">
        <f t="shared" si="4"/>
        <v>45793</v>
      </c>
    </row>
    <row r="317" spans="2:3" x14ac:dyDescent="0.25">
      <c r="B317" s="5">
        <v>45794</v>
      </c>
      <c r="C317" s="4">
        <f t="shared" si="4"/>
        <v>45794</v>
      </c>
    </row>
    <row r="318" spans="2:3" x14ac:dyDescent="0.25">
      <c r="B318" s="5">
        <v>45795</v>
      </c>
      <c r="C318" s="4">
        <f t="shared" si="4"/>
        <v>45795</v>
      </c>
    </row>
    <row r="319" spans="2:3" x14ac:dyDescent="0.25">
      <c r="B319" s="5">
        <v>45796</v>
      </c>
      <c r="C319" s="4">
        <f t="shared" si="4"/>
        <v>45796</v>
      </c>
    </row>
    <row r="320" spans="2:3" x14ac:dyDescent="0.25">
      <c r="B320" s="5">
        <v>45797</v>
      </c>
      <c r="C320" s="4">
        <f t="shared" si="4"/>
        <v>45797</v>
      </c>
    </row>
    <row r="321" spans="2:3" x14ac:dyDescent="0.25">
      <c r="B321" s="5">
        <v>45798</v>
      </c>
      <c r="C321" s="4">
        <f t="shared" si="4"/>
        <v>45798</v>
      </c>
    </row>
    <row r="322" spans="2:3" x14ac:dyDescent="0.25">
      <c r="B322" s="5">
        <v>45799</v>
      </c>
      <c r="C322" s="4">
        <f t="shared" si="4"/>
        <v>45799</v>
      </c>
    </row>
    <row r="323" spans="2:3" x14ac:dyDescent="0.25">
      <c r="B323" s="5">
        <v>45800</v>
      </c>
      <c r="C323" s="4">
        <f t="shared" si="4"/>
        <v>45800</v>
      </c>
    </row>
    <row r="324" spans="2:3" x14ac:dyDescent="0.25">
      <c r="B324" s="5">
        <v>45801</v>
      </c>
      <c r="C324" s="4">
        <f t="shared" ref="C324:C357" si="5">B324</f>
        <v>45801</v>
      </c>
    </row>
    <row r="325" spans="2:3" x14ac:dyDescent="0.25">
      <c r="B325" s="5">
        <v>45802</v>
      </c>
      <c r="C325" s="4">
        <f t="shared" si="5"/>
        <v>45802</v>
      </c>
    </row>
    <row r="326" spans="2:3" x14ac:dyDescent="0.25">
      <c r="B326" s="5">
        <v>45803</v>
      </c>
      <c r="C326" s="4">
        <f t="shared" si="5"/>
        <v>45803</v>
      </c>
    </row>
    <row r="327" spans="2:3" x14ac:dyDescent="0.25">
      <c r="B327" s="5">
        <v>45804</v>
      </c>
      <c r="C327" s="4">
        <f t="shared" si="5"/>
        <v>45804</v>
      </c>
    </row>
    <row r="328" spans="2:3" x14ac:dyDescent="0.25">
      <c r="B328" s="5">
        <v>45805</v>
      </c>
      <c r="C328" s="4">
        <f t="shared" si="5"/>
        <v>45805</v>
      </c>
    </row>
    <row r="329" spans="2:3" x14ac:dyDescent="0.25">
      <c r="B329" s="5">
        <v>45806</v>
      </c>
      <c r="C329" s="4">
        <f t="shared" si="5"/>
        <v>45806</v>
      </c>
    </row>
    <row r="330" spans="2:3" x14ac:dyDescent="0.25">
      <c r="B330" s="5">
        <v>45807</v>
      </c>
      <c r="C330" s="4">
        <f t="shared" si="5"/>
        <v>45807</v>
      </c>
    </row>
    <row r="331" spans="2:3" x14ac:dyDescent="0.25">
      <c r="B331" s="5">
        <v>45808</v>
      </c>
      <c r="C331" s="4">
        <f t="shared" si="5"/>
        <v>45808</v>
      </c>
    </row>
    <row r="332" spans="2:3" x14ac:dyDescent="0.25">
      <c r="B332" s="5">
        <v>45809</v>
      </c>
      <c r="C332" s="4">
        <f t="shared" si="5"/>
        <v>45809</v>
      </c>
    </row>
    <row r="333" spans="2:3" x14ac:dyDescent="0.25">
      <c r="B333" s="5">
        <v>45810</v>
      </c>
      <c r="C333" s="4">
        <f t="shared" si="5"/>
        <v>45810</v>
      </c>
    </row>
    <row r="334" spans="2:3" x14ac:dyDescent="0.25">
      <c r="B334" s="5">
        <v>45811</v>
      </c>
      <c r="C334" s="4">
        <f t="shared" si="5"/>
        <v>45811</v>
      </c>
    </row>
    <row r="335" spans="2:3" x14ac:dyDescent="0.25">
      <c r="B335" s="5">
        <v>45812</v>
      </c>
      <c r="C335" s="4">
        <f t="shared" si="5"/>
        <v>45812</v>
      </c>
    </row>
    <row r="336" spans="2:3" x14ac:dyDescent="0.25">
      <c r="B336" s="5">
        <v>45813</v>
      </c>
      <c r="C336" s="4">
        <f t="shared" si="5"/>
        <v>45813</v>
      </c>
    </row>
    <row r="337" spans="2:3" x14ac:dyDescent="0.25">
      <c r="B337" s="5">
        <v>45814</v>
      </c>
      <c r="C337" s="4">
        <f t="shared" si="5"/>
        <v>45814</v>
      </c>
    </row>
    <row r="338" spans="2:3" x14ac:dyDescent="0.25">
      <c r="B338" s="5">
        <v>45815</v>
      </c>
      <c r="C338" s="4">
        <f t="shared" si="5"/>
        <v>45815</v>
      </c>
    </row>
    <row r="339" spans="2:3" x14ac:dyDescent="0.25">
      <c r="B339" s="5">
        <v>45816</v>
      </c>
      <c r="C339" s="4">
        <f t="shared" si="5"/>
        <v>45816</v>
      </c>
    </row>
    <row r="340" spans="2:3" x14ac:dyDescent="0.25">
      <c r="B340" s="5">
        <v>45817</v>
      </c>
      <c r="C340" s="4">
        <f t="shared" si="5"/>
        <v>45817</v>
      </c>
    </row>
    <row r="341" spans="2:3" x14ac:dyDescent="0.25">
      <c r="B341" s="5">
        <v>45818</v>
      </c>
      <c r="C341" s="4">
        <f t="shared" si="5"/>
        <v>45818</v>
      </c>
    </row>
    <row r="342" spans="2:3" x14ac:dyDescent="0.25">
      <c r="B342" s="5">
        <v>45819</v>
      </c>
      <c r="C342" s="4">
        <f t="shared" si="5"/>
        <v>45819</v>
      </c>
    </row>
    <row r="343" spans="2:3" x14ac:dyDescent="0.25">
      <c r="B343" s="5">
        <v>45820</v>
      </c>
      <c r="C343" s="4">
        <f t="shared" si="5"/>
        <v>45820</v>
      </c>
    </row>
    <row r="344" spans="2:3" x14ac:dyDescent="0.25">
      <c r="B344" s="5">
        <v>45821</v>
      </c>
      <c r="C344" s="4">
        <f t="shared" si="5"/>
        <v>45821</v>
      </c>
    </row>
    <row r="345" spans="2:3" x14ac:dyDescent="0.25">
      <c r="B345" s="5">
        <v>45822</v>
      </c>
      <c r="C345" s="4">
        <f t="shared" si="5"/>
        <v>45822</v>
      </c>
    </row>
    <row r="346" spans="2:3" x14ac:dyDescent="0.25">
      <c r="B346" s="5">
        <v>45823</v>
      </c>
      <c r="C346" s="4">
        <f t="shared" si="5"/>
        <v>45823</v>
      </c>
    </row>
    <row r="347" spans="2:3" x14ac:dyDescent="0.25">
      <c r="B347" s="5">
        <v>45824</v>
      </c>
      <c r="C347" s="4">
        <f t="shared" si="5"/>
        <v>45824</v>
      </c>
    </row>
    <row r="348" spans="2:3" x14ac:dyDescent="0.25">
      <c r="B348" s="5">
        <v>45825</v>
      </c>
      <c r="C348" s="4">
        <f t="shared" si="5"/>
        <v>45825</v>
      </c>
    </row>
    <row r="349" spans="2:3" x14ac:dyDescent="0.25">
      <c r="B349" s="5">
        <v>45826</v>
      </c>
      <c r="C349" s="4">
        <f t="shared" si="5"/>
        <v>45826</v>
      </c>
    </row>
    <row r="350" spans="2:3" x14ac:dyDescent="0.25">
      <c r="B350" s="5">
        <v>45827</v>
      </c>
      <c r="C350" s="4">
        <f t="shared" si="5"/>
        <v>45827</v>
      </c>
    </row>
    <row r="351" spans="2:3" x14ac:dyDescent="0.25">
      <c r="B351" s="5">
        <v>45828</v>
      </c>
      <c r="C351" s="4">
        <f t="shared" si="5"/>
        <v>45828</v>
      </c>
    </row>
    <row r="352" spans="2:3" x14ac:dyDescent="0.25">
      <c r="B352" s="5">
        <v>45829</v>
      </c>
      <c r="C352" s="4">
        <f t="shared" si="5"/>
        <v>45829</v>
      </c>
    </row>
    <row r="353" spans="2:3" x14ac:dyDescent="0.25">
      <c r="B353" s="5">
        <v>45830</v>
      </c>
      <c r="C353" s="4">
        <f t="shared" si="5"/>
        <v>45830</v>
      </c>
    </row>
    <row r="354" spans="2:3" x14ac:dyDescent="0.25">
      <c r="B354" s="5">
        <v>45831</v>
      </c>
      <c r="C354" s="4">
        <f t="shared" si="5"/>
        <v>45831</v>
      </c>
    </row>
    <row r="355" spans="2:3" x14ac:dyDescent="0.25">
      <c r="B355" s="5">
        <v>45832</v>
      </c>
      <c r="C355" s="4">
        <f t="shared" si="5"/>
        <v>45832</v>
      </c>
    </row>
    <row r="356" spans="2:3" x14ac:dyDescent="0.25">
      <c r="B356" s="5">
        <v>45833</v>
      </c>
      <c r="C356" s="4">
        <f t="shared" si="5"/>
        <v>45833</v>
      </c>
    </row>
    <row r="357" spans="2:3" x14ac:dyDescent="0.25">
      <c r="B357" s="5">
        <v>45834</v>
      </c>
      <c r="C357" s="4">
        <f t="shared" si="5"/>
        <v>45834</v>
      </c>
    </row>
  </sheetData>
  <autoFilter ref="B2:C357"/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72"/>
  <sheetViews>
    <sheetView rightToLeft="1" topLeftCell="A22" workbookViewId="0">
      <selection activeCell="I64" sqref="I64"/>
    </sheetView>
  </sheetViews>
  <sheetFormatPr defaultRowHeight="14.25" x14ac:dyDescent="0.2"/>
  <cols>
    <col min="3" max="3" width="16.375" customWidth="1"/>
    <col min="4" max="4" width="18.375" customWidth="1"/>
    <col min="6" max="6" width="46.125" customWidth="1"/>
    <col min="9" max="9" width="33" customWidth="1"/>
    <col min="10" max="10" width="16.5" customWidth="1"/>
    <col min="11" max="11" width="28" customWidth="1"/>
    <col min="13" max="13" width="16.125" customWidth="1"/>
    <col min="14" max="14" width="62.5" customWidth="1"/>
    <col min="15" max="15" width="13" customWidth="1"/>
    <col min="16" max="16" width="27.875" customWidth="1"/>
    <col min="17" max="17" width="12.25" customWidth="1"/>
  </cols>
  <sheetData>
    <row r="3" spans="3:17" ht="15" thickBot="1" x14ac:dyDescent="0.25">
      <c r="P3">
        <v>0</v>
      </c>
      <c r="Q3">
        <v>0</v>
      </c>
    </row>
    <row r="4" spans="3:17" ht="18.75" thickBot="1" x14ac:dyDescent="0.3">
      <c r="C4" s="6" t="s">
        <v>2</v>
      </c>
      <c r="D4" s="7">
        <v>45508</v>
      </c>
      <c r="E4" s="8">
        <v>45508</v>
      </c>
      <c r="F4" s="9" t="s">
        <v>3</v>
      </c>
      <c r="H4" s="32" t="s">
        <v>31</v>
      </c>
      <c r="I4" s="32" t="s">
        <v>32</v>
      </c>
      <c r="J4" s="32" t="s">
        <v>33</v>
      </c>
      <c r="K4" s="32" t="s">
        <v>34</v>
      </c>
      <c r="M4" s="42" t="s">
        <v>103</v>
      </c>
      <c r="N4" s="43" t="s">
        <v>104</v>
      </c>
      <c r="O4" s="44">
        <v>45407</v>
      </c>
      <c r="P4" s="45">
        <f>O4</f>
        <v>45407</v>
      </c>
      <c r="Q4" t="s">
        <v>105</v>
      </c>
    </row>
    <row r="5" spans="3:17" ht="16.5" thickBot="1" x14ac:dyDescent="0.3">
      <c r="C5" s="6" t="s">
        <v>2</v>
      </c>
      <c r="D5" s="7">
        <v>45515</v>
      </c>
      <c r="E5" s="8">
        <v>45515</v>
      </c>
      <c r="F5" s="10" t="s">
        <v>4</v>
      </c>
      <c r="H5" s="33">
        <v>1</v>
      </c>
      <c r="I5" s="33" t="s">
        <v>35</v>
      </c>
      <c r="J5" s="34">
        <v>45516</v>
      </c>
      <c r="K5" s="35">
        <f>J5</f>
        <v>45516</v>
      </c>
      <c r="M5" s="42" t="s">
        <v>103</v>
      </c>
      <c r="N5" s="46" t="s">
        <v>106</v>
      </c>
      <c r="O5" s="44">
        <v>45413</v>
      </c>
      <c r="P5" s="45">
        <f>O5</f>
        <v>45413</v>
      </c>
      <c r="Q5" t="s">
        <v>105</v>
      </c>
    </row>
    <row r="6" spans="3:17" ht="16.5" thickBot="1" x14ac:dyDescent="0.3">
      <c r="C6" s="6" t="s">
        <v>5</v>
      </c>
      <c r="D6" s="7">
        <v>45522</v>
      </c>
      <c r="E6" s="8">
        <v>45522</v>
      </c>
      <c r="F6" s="10" t="s">
        <v>6</v>
      </c>
      <c r="H6" s="33">
        <v>2</v>
      </c>
      <c r="I6" s="33" t="s">
        <v>36</v>
      </c>
      <c r="J6" s="34">
        <v>45543</v>
      </c>
      <c r="K6" s="35">
        <f>J6</f>
        <v>45543</v>
      </c>
      <c r="M6" s="42" t="s">
        <v>103</v>
      </c>
      <c r="N6" s="46" t="s">
        <v>107</v>
      </c>
      <c r="O6" s="44">
        <v>45445</v>
      </c>
      <c r="P6" s="45">
        <f>O6</f>
        <v>45445</v>
      </c>
      <c r="Q6" t="s">
        <v>108</v>
      </c>
    </row>
    <row r="7" spans="3:17" ht="18" x14ac:dyDescent="0.25">
      <c r="C7" s="11" t="s">
        <v>5</v>
      </c>
      <c r="D7" s="12">
        <v>45557</v>
      </c>
      <c r="E7" s="13">
        <v>45557</v>
      </c>
      <c r="F7" s="14" t="s">
        <v>7</v>
      </c>
      <c r="H7" s="33">
        <v>3</v>
      </c>
      <c r="I7" s="33" t="s">
        <v>37</v>
      </c>
      <c r="J7" s="34">
        <v>45556</v>
      </c>
      <c r="K7" s="35">
        <f>J7</f>
        <v>45556</v>
      </c>
      <c r="M7" s="47" t="s">
        <v>103</v>
      </c>
      <c r="N7" s="48" t="s">
        <v>109</v>
      </c>
      <c r="O7" s="49">
        <v>45474</v>
      </c>
      <c r="P7" s="50">
        <f t="shared" ref="P7:P53" si="0">O7</f>
        <v>45474</v>
      </c>
      <c r="Q7" s="51" t="s">
        <v>110</v>
      </c>
    </row>
    <row r="8" spans="3:17" ht="16.5" thickBot="1" x14ac:dyDescent="0.3">
      <c r="C8" s="15" t="s">
        <v>5</v>
      </c>
      <c r="D8" s="16">
        <v>45558</v>
      </c>
      <c r="E8" s="17">
        <v>45558</v>
      </c>
      <c r="F8" s="18" t="s">
        <v>7</v>
      </c>
      <c r="H8" s="33">
        <v>4</v>
      </c>
      <c r="I8" s="36" t="s">
        <v>38</v>
      </c>
      <c r="J8" s="37">
        <v>45558</v>
      </c>
      <c r="K8" s="38">
        <f>J8</f>
        <v>45558</v>
      </c>
      <c r="M8" s="42" t="s">
        <v>103</v>
      </c>
      <c r="N8" s="46" t="s">
        <v>111</v>
      </c>
      <c r="O8" s="44">
        <v>45505</v>
      </c>
      <c r="P8" s="45">
        <f t="shared" si="0"/>
        <v>45505</v>
      </c>
      <c r="Q8" t="s">
        <v>112</v>
      </c>
    </row>
    <row r="9" spans="3:17" ht="16.5" thickBot="1" x14ac:dyDescent="0.3">
      <c r="C9" s="6" t="s">
        <v>5</v>
      </c>
      <c r="D9" s="7">
        <v>45582</v>
      </c>
      <c r="E9" s="8">
        <v>45582</v>
      </c>
      <c r="F9" s="9" t="s">
        <v>8</v>
      </c>
      <c r="H9" s="33">
        <v>5</v>
      </c>
      <c r="I9" s="33" t="s">
        <v>39</v>
      </c>
      <c r="J9" s="34">
        <v>45558</v>
      </c>
      <c r="K9" s="35">
        <f t="shared" ref="K9:K17" si="1">J9</f>
        <v>45558</v>
      </c>
      <c r="M9" s="67" t="s">
        <v>103</v>
      </c>
      <c r="N9" s="68" t="s">
        <v>113</v>
      </c>
      <c r="O9" s="69">
        <v>45536</v>
      </c>
      <c r="P9" s="70">
        <f t="shared" si="0"/>
        <v>45536</v>
      </c>
      <c r="Q9" t="s">
        <v>114</v>
      </c>
    </row>
    <row r="10" spans="3:17" ht="15.75" x14ac:dyDescent="0.25">
      <c r="C10" s="11" t="s">
        <v>5</v>
      </c>
      <c r="D10" s="12">
        <v>45603</v>
      </c>
      <c r="E10" s="13">
        <v>45603</v>
      </c>
      <c r="F10" s="14" t="s">
        <v>9</v>
      </c>
      <c r="H10" s="33">
        <v>6</v>
      </c>
      <c r="I10" s="33" t="s">
        <v>40</v>
      </c>
      <c r="J10" s="34">
        <v>45559</v>
      </c>
      <c r="K10" s="35">
        <f t="shared" si="1"/>
        <v>45559</v>
      </c>
      <c r="M10" s="42" t="s">
        <v>103</v>
      </c>
      <c r="N10" s="46" t="s">
        <v>115</v>
      </c>
      <c r="O10" s="44">
        <f>O9+30</f>
        <v>45566</v>
      </c>
      <c r="P10" s="45">
        <f t="shared" si="0"/>
        <v>45566</v>
      </c>
      <c r="Q10" t="s">
        <v>116</v>
      </c>
    </row>
    <row r="11" spans="3:17" ht="16.5" thickBot="1" x14ac:dyDescent="0.3">
      <c r="C11" s="15" t="s">
        <v>5</v>
      </c>
      <c r="D11" s="16">
        <v>45604</v>
      </c>
      <c r="E11" s="17">
        <v>45604</v>
      </c>
      <c r="F11" s="18" t="s">
        <v>10</v>
      </c>
      <c r="H11" s="33">
        <v>7</v>
      </c>
      <c r="I11" s="33" t="s">
        <v>41</v>
      </c>
      <c r="J11" s="34">
        <v>45566</v>
      </c>
      <c r="K11" s="35">
        <f t="shared" si="1"/>
        <v>45566</v>
      </c>
      <c r="M11" s="42" t="s">
        <v>103</v>
      </c>
      <c r="N11" s="46" t="s">
        <v>117</v>
      </c>
      <c r="O11" s="44">
        <f>O10+30</f>
        <v>45596</v>
      </c>
      <c r="P11" s="45">
        <f t="shared" si="0"/>
        <v>45596</v>
      </c>
      <c r="Q11" t="s">
        <v>118</v>
      </c>
    </row>
    <row r="12" spans="3:17" ht="18.75" thickBot="1" x14ac:dyDescent="0.3">
      <c r="C12" s="19" t="s">
        <v>11</v>
      </c>
      <c r="D12" s="20">
        <v>45613</v>
      </c>
      <c r="E12" s="21">
        <v>45613</v>
      </c>
      <c r="F12" s="22" t="s">
        <v>12</v>
      </c>
      <c r="H12" s="33">
        <v>8</v>
      </c>
      <c r="I12" s="33" t="s">
        <v>42</v>
      </c>
      <c r="J12" s="34">
        <v>45568</v>
      </c>
      <c r="K12" s="35">
        <f t="shared" si="1"/>
        <v>45568</v>
      </c>
      <c r="M12" s="42" t="s">
        <v>119</v>
      </c>
      <c r="N12" s="43" t="s">
        <v>120</v>
      </c>
      <c r="O12" s="44">
        <v>45410</v>
      </c>
      <c r="P12" s="45">
        <f t="shared" si="0"/>
        <v>45410</v>
      </c>
      <c r="Q12" t="s">
        <v>105</v>
      </c>
    </row>
    <row r="13" spans="3:17" ht="18" x14ac:dyDescent="0.25">
      <c r="C13" s="23" t="s">
        <v>11</v>
      </c>
      <c r="D13" s="24">
        <v>45637</v>
      </c>
      <c r="E13" s="25">
        <v>45637</v>
      </c>
      <c r="F13" s="26" t="s">
        <v>13</v>
      </c>
      <c r="H13" s="33">
        <v>9</v>
      </c>
      <c r="I13" s="33" t="s">
        <v>43</v>
      </c>
      <c r="J13" s="34">
        <v>45569</v>
      </c>
      <c r="K13" s="35">
        <f t="shared" si="1"/>
        <v>45569</v>
      </c>
      <c r="M13" s="42" t="s">
        <v>119</v>
      </c>
      <c r="N13" s="52" t="s">
        <v>121</v>
      </c>
      <c r="O13" s="53">
        <f>O12+29</f>
        <v>45439</v>
      </c>
      <c r="P13" s="45">
        <f t="shared" si="0"/>
        <v>45439</v>
      </c>
      <c r="Q13" t="s">
        <v>108</v>
      </c>
    </row>
    <row r="14" spans="3:17" ht="18.75" thickBot="1" x14ac:dyDescent="0.3">
      <c r="C14" s="27" t="s">
        <v>11</v>
      </c>
      <c r="D14" s="28">
        <v>45638</v>
      </c>
      <c r="E14" s="29">
        <v>45638</v>
      </c>
      <c r="F14" s="30" t="s">
        <v>13</v>
      </c>
      <c r="H14" s="33">
        <v>10</v>
      </c>
      <c r="I14" s="33" t="s">
        <v>44</v>
      </c>
      <c r="J14" s="34">
        <v>45570</v>
      </c>
      <c r="K14" s="35">
        <f t="shared" si="1"/>
        <v>45570</v>
      </c>
      <c r="M14" s="47" t="s">
        <v>119</v>
      </c>
      <c r="N14" s="52" t="s">
        <v>122</v>
      </c>
      <c r="O14" s="54">
        <f>O13+31</f>
        <v>45470</v>
      </c>
      <c r="P14" s="50">
        <f t="shared" si="0"/>
        <v>45470</v>
      </c>
      <c r="Q14" s="51" t="s">
        <v>110</v>
      </c>
    </row>
    <row r="15" spans="3:17" ht="18.75" thickBot="1" x14ac:dyDescent="0.3">
      <c r="C15" s="19" t="s">
        <v>11</v>
      </c>
      <c r="D15" s="20">
        <v>45660</v>
      </c>
      <c r="E15" s="21">
        <v>45660</v>
      </c>
      <c r="F15" s="22" t="s">
        <v>14</v>
      </c>
      <c r="H15" s="33">
        <v>11</v>
      </c>
      <c r="I15" s="33" t="s">
        <v>45</v>
      </c>
      <c r="J15" s="34">
        <v>45570</v>
      </c>
      <c r="K15" s="35">
        <f t="shared" si="1"/>
        <v>45570</v>
      </c>
      <c r="M15" s="42" t="s">
        <v>119</v>
      </c>
      <c r="N15" s="52" t="s">
        <v>123</v>
      </c>
      <c r="O15" s="53">
        <f>O14+31</f>
        <v>45501</v>
      </c>
      <c r="P15" s="45">
        <f t="shared" si="0"/>
        <v>45501</v>
      </c>
      <c r="Q15" t="s">
        <v>112</v>
      </c>
    </row>
    <row r="16" spans="3:17" ht="18.75" thickBot="1" x14ac:dyDescent="0.3">
      <c r="C16" s="19" t="s">
        <v>11</v>
      </c>
      <c r="D16" s="20">
        <v>45669</v>
      </c>
      <c r="E16" s="21">
        <v>45669</v>
      </c>
      <c r="F16" s="22" t="s">
        <v>15</v>
      </c>
      <c r="H16" s="33">
        <v>12</v>
      </c>
      <c r="I16" s="33" t="s">
        <v>46</v>
      </c>
      <c r="J16" s="34">
        <v>45573</v>
      </c>
      <c r="K16" s="35">
        <f t="shared" si="1"/>
        <v>45573</v>
      </c>
      <c r="M16" s="67" t="s">
        <v>119</v>
      </c>
      <c r="N16" s="71" t="s">
        <v>124</v>
      </c>
      <c r="O16" s="72">
        <f>O15+30</f>
        <v>45531</v>
      </c>
      <c r="P16" s="70">
        <f t="shared" si="0"/>
        <v>45531</v>
      </c>
      <c r="Q16" t="s">
        <v>114</v>
      </c>
    </row>
    <row r="17" spans="3:17" ht="18.75" thickBot="1" x14ac:dyDescent="0.3">
      <c r="C17" s="19" t="s">
        <v>11</v>
      </c>
      <c r="D17" s="20">
        <v>45708</v>
      </c>
      <c r="E17" s="21">
        <v>45708</v>
      </c>
      <c r="F17" s="22" t="s">
        <v>16</v>
      </c>
      <c r="H17" s="33">
        <v>13</v>
      </c>
      <c r="I17" s="33" t="s">
        <v>47</v>
      </c>
      <c r="J17" s="34">
        <v>45575</v>
      </c>
      <c r="K17" s="35">
        <f t="shared" si="1"/>
        <v>45575</v>
      </c>
      <c r="M17" s="42" t="s">
        <v>119</v>
      </c>
      <c r="N17" s="52" t="s">
        <v>125</v>
      </c>
      <c r="O17" s="53">
        <f>O16+30</f>
        <v>45561</v>
      </c>
      <c r="P17" s="45">
        <f t="shared" si="0"/>
        <v>45561</v>
      </c>
      <c r="Q17" t="s">
        <v>116</v>
      </c>
    </row>
    <row r="18" spans="3:17" ht="18" x14ac:dyDescent="0.25">
      <c r="C18" s="23" t="s">
        <v>11</v>
      </c>
      <c r="D18" s="24">
        <v>45711</v>
      </c>
      <c r="E18" s="25">
        <v>45711</v>
      </c>
      <c r="F18" s="26" t="s">
        <v>17</v>
      </c>
      <c r="H18" s="33">
        <v>14</v>
      </c>
      <c r="I18" s="33" t="s">
        <v>48</v>
      </c>
      <c r="J18" s="34">
        <v>45580</v>
      </c>
      <c r="K18" s="35">
        <f t="shared" ref="K18:K27" si="2">J18</f>
        <v>45580</v>
      </c>
      <c r="M18" s="42" t="s">
        <v>119</v>
      </c>
      <c r="N18" s="52" t="s">
        <v>126</v>
      </c>
      <c r="O18" s="53">
        <f>O17+31</f>
        <v>45592</v>
      </c>
      <c r="P18" s="45">
        <f t="shared" si="0"/>
        <v>45592</v>
      </c>
      <c r="Q18" t="s">
        <v>118</v>
      </c>
    </row>
    <row r="19" spans="3:17" ht="18.75" thickBot="1" x14ac:dyDescent="0.3">
      <c r="C19" s="27" t="s">
        <v>11</v>
      </c>
      <c r="D19" s="28">
        <v>45712</v>
      </c>
      <c r="E19" s="29">
        <v>45712</v>
      </c>
      <c r="F19" s="30" t="s">
        <v>18</v>
      </c>
      <c r="H19" s="33">
        <v>15</v>
      </c>
      <c r="I19" s="33" t="s">
        <v>49</v>
      </c>
      <c r="J19" s="34">
        <v>45581</v>
      </c>
      <c r="K19" s="35">
        <f t="shared" si="2"/>
        <v>45581</v>
      </c>
      <c r="M19" t="s">
        <v>127</v>
      </c>
      <c r="N19" s="43" t="s">
        <v>128</v>
      </c>
      <c r="O19" s="53">
        <v>45421</v>
      </c>
      <c r="P19" s="45">
        <f t="shared" si="0"/>
        <v>45421</v>
      </c>
      <c r="Q19" t="s">
        <v>108</v>
      </c>
    </row>
    <row r="20" spans="3:17" ht="18.75" thickBot="1" x14ac:dyDescent="0.3">
      <c r="C20" s="19" t="s">
        <v>19</v>
      </c>
      <c r="D20" s="20">
        <v>45718</v>
      </c>
      <c r="E20" s="21">
        <v>45718</v>
      </c>
      <c r="F20" s="22" t="s">
        <v>20</v>
      </c>
      <c r="H20" s="33">
        <v>16</v>
      </c>
      <c r="I20" s="33" t="s">
        <v>50</v>
      </c>
      <c r="J20" s="34">
        <v>45585</v>
      </c>
      <c r="K20" s="35">
        <f t="shared" si="2"/>
        <v>45585</v>
      </c>
      <c r="M20" s="51" t="s">
        <v>127</v>
      </c>
      <c r="N20" s="52" t="s">
        <v>129</v>
      </c>
      <c r="O20" s="54">
        <f>O19+32</f>
        <v>45453</v>
      </c>
      <c r="P20" s="50">
        <f t="shared" si="0"/>
        <v>45453</v>
      </c>
      <c r="Q20" s="51" t="s">
        <v>110</v>
      </c>
    </row>
    <row r="21" spans="3:17" ht="18.75" thickBot="1" x14ac:dyDescent="0.3">
      <c r="C21" s="19" t="s">
        <v>19</v>
      </c>
      <c r="D21" s="20">
        <v>45736</v>
      </c>
      <c r="E21" s="21">
        <v>45736</v>
      </c>
      <c r="F21" s="22" t="s">
        <v>21</v>
      </c>
      <c r="H21" s="33">
        <v>17</v>
      </c>
      <c r="I21" s="33" t="s">
        <v>51</v>
      </c>
      <c r="J21" s="34">
        <v>45585</v>
      </c>
      <c r="K21" s="35">
        <f t="shared" si="2"/>
        <v>45585</v>
      </c>
      <c r="M21" t="s">
        <v>127</v>
      </c>
      <c r="N21" s="52" t="s">
        <v>130</v>
      </c>
      <c r="O21" s="53">
        <f>O20+30</f>
        <v>45483</v>
      </c>
      <c r="P21" s="45">
        <f t="shared" si="0"/>
        <v>45483</v>
      </c>
      <c r="Q21" t="s">
        <v>112</v>
      </c>
    </row>
    <row r="22" spans="3:17" ht="18.75" thickBot="1" x14ac:dyDescent="0.3">
      <c r="C22" s="19" t="s">
        <v>19</v>
      </c>
      <c r="D22" s="20">
        <v>45753</v>
      </c>
      <c r="E22" s="21">
        <v>45753</v>
      </c>
      <c r="F22" s="22" t="s">
        <v>22</v>
      </c>
      <c r="H22" s="33">
        <v>18</v>
      </c>
      <c r="I22" s="33" t="s">
        <v>52</v>
      </c>
      <c r="J22" s="34">
        <v>45587</v>
      </c>
      <c r="K22" s="35">
        <f t="shared" si="2"/>
        <v>45587</v>
      </c>
      <c r="M22" s="73" t="s">
        <v>127</v>
      </c>
      <c r="N22" s="71" t="s">
        <v>131</v>
      </c>
      <c r="O22" s="72">
        <f>O21+32</f>
        <v>45515</v>
      </c>
      <c r="P22" s="70">
        <f t="shared" si="0"/>
        <v>45515</v>
      </c>
      <c r="Q22" t="s">
        <v>114</v>
      </c>
    </row>
    <row r="23" spans="3:17" ht="18" x14ac:dyDescent="0.25">
      <c r="C23" s="23" t="s">
        <v>19</v>
      </c>
      <c r="D23" s="24">
        <v>45781</v>
      </c>
      <c r="E23" s="25">
        <v>45781</v>
      </c>
      <c r="F23" s="26" t="s">
        <v>13</v>
      </c>
      <c r="H23" s="33">
        <v>19</v>
      </c>
      <c r="I23" s="33" t="s">
        <v>53</v>
      </c>
      <c r="J23" s="34">
        <v>45589</v>
      </c>
      <c r="K23" s="35">
        <f t="shared" si="2"/>
        <v>45589</v>
      </c>
      <c r="M23" t="s">
        <v>127</v>
      </c>
      <c r="N23" s="52" t="s">
        <v>132</v>
      </c>
      <c r="O23" s="53">
        <f>O22+30</f>
        <v>45545</v>
      </c>
      <c r="P23" s="45">
        <f t="shared" si="0"/>
        <v>45545</v>
      </c>
      <c r="Q23" t="s">
        <v>116</v>
      </c>
    </row>
    <row r="24" spans="3:17" ht="18.75" thickBot="1" x14ac:dyDescent="0.3">
      <c r="C24" s="27" t="s">
        <v>19</v>
      </c>
      <c r="D24" s="28">
        <v>45782</v>
      </c>
      <c r="E24" s="29">
        <v>45782</v>
      </c>
      <c r="F24" s="30" t="s">
        <v>13</v>
      </c>
      <c r="H24" s="33">
        <v>20</v>
      </c>
      <c r="I24" s="33" t="s">
        <v>54</v>
      </c>
      <c r="J24" s="34">
        <v>45590</v>
      </c>
      <c r="K24" s="35">
        <f t="shared" si="2"/>
        <v>45590</v>
      </c>
      <c r="M24" t="s">
        <v>127</v>
      </c>
      <c r="N24" s="52" t="s">
        <v>133</v>
      </c>
      <c r="O24" s="53">
        <f>O23+30</f>
        <v>45575</v>
      </c>
      <c r="P24" s="45">
        <f t="shared" si="0"/>
        <v>45575</v>
      </c>
      <c r="Q24" t="s">
        <v>118</v>
      </c>
    </row>
    <row r="25" spans="3:17" ht="18.75" thickBot="1" x14ac:dyDescent="0.3">
      <c r="C25" s="19" t="s">
        <v>19</v>
      </c>
      <c r="D25" s="20">
        <v>45807</v>
      </c>
      <c r="E25" s="21">
        <v>45807</v>
      </c>
      <c r="F25" s="22" t="s">
        <v>23</v>
      </c>
      <c r="H25" s="33">
        <v>21</v>
      </c>
      <c r="I25" s="33" t="s">
        <v>55</v>
      </c>
      <c r="J25" s="34">
        <v>45593</v>
      </c>
      <c r="K25" s="35">
        <f t="shared" si="2"/>
        <v>45593</v>
      </c>
      <c r="M25" t="s">
        <v>127</v>
      </c>
      <c r="N25" s="52" t="s">
        <v>134</v>
      </c>
      <c r="O25" s="53">
        <f>O24+31</f>
        <v>45606</v>
      </c>
      <c r="P25" s="45">
        <f t="shared" si="0"/>
        <v>45606</v>
      </c>
      <c r="Q25" t="s">
        <v>135</v>
      </c>
    </row>
    <row r="26" spans="3:17" ht="16.5" thickBot="1" x14ac:dyDescent="0.3">
      <c r="C26" s="19" t="s">
        <v>19</v>
      </c>
      <c r="D26" s="20">
        <v>45823</v>
      </c>
      <c r="E26" s="21">
        <v>45823</v>
      </c>
      <c r="F26" s="22" t="s">
        <v>24</v>
      </c>
      <c r="H26" s="33">
        <v>22</v>
      </c>
      <c r="I26" s="33" t="s">
        <v>56</v>
      </c>
      <c r="J26" s="34">
        <v>45597</v>
      </c>
      <c r="K26" s="35">
        <f t="shared" si="2"/>
        <v>45597</v>
      </c>
      <c r="M26" s="42" t="s">
        <v>136</v>
      </c>
      <c r="N26" s="55" t="s">
        <v>137</v>
      </c>
      <c r="O26" s="53">
        <v>45417</v>
      </c>
      <c r="P26" s="45">
        <f t="shared" si="0"/>
        <v>45417</v>
      </c>
      <c r="Q26" t="s">
        <v>105</v>
      </c>
    </row>
    <row r="27" spans="3:17" ht="16.5" thickBot="1" x14ac:dyDescent="0.3">
      <c r="C27" s="19" t="s">
        <v>19</v>
      </c>
      <c r="D27" s="20">
        <v>45834</v>
      </c>
      <c r="E27" s="21">
        <v>45834</v>
      </c>
      <c r="F27" s="22" t="s">
        <v>25</v>
      </c>
      <c r="H27" s="33">
        <v>23</v>
      </c>
      <c r="I27" s="33" t="s">
        <v>57</v>
      </c>
      <c r="J27" s="34">
        <v>45599</v>
      </c>
      <c r="K27" s="35">
        <f t="shared" si="2"/>
        <v>45599</v>
      </c>
      <c r="M27" s="42" t="s">
        <v>136</v>
      </c>
      <c r="N27" s="56" t="s">
        <v>138</v>
      </c>
      <c r="O27" s="53">
        <f>O26+31</f>
        <v>45448</v>
      </c>
      <c r="P27" s="45">
        <f t="shared" si="0"/>
        <v>45448</v>
      </c>
      <c r="Q27" t="s">
        <v>108</v>
      </c>
    </row>
    <row r="28" spans="3:17" ht="18.75" thickBot="1" x14ac:dyDescent="0.3">
      <c r="C28" s="19" t="s">
        <v>26</v>
      </c>
      <c r="D28" s="31">
        <v>45881</v>
      </c>
      <c r="E28" s="21">
        <v>45881</v>
      </c>
      <c r="F28" s="22" t="s">
        <v>27</v>
      </c>
      <c r="H28" s="33">
        <v>24</v>
      </c>
      <c r="I28" s="33" t="s">
        <v>58</v>
      </c>
      <c r="J28" s="34">
        <v>45610</v>
      </c>
      <c r="K28" s="35">
        <f t="shared" ref="K28:K33" si="3">J28</f>
        <v>45610</v>
      </c>
      <c r="M28" s="42" t="s">
        <v>136</v>
      </c>
      <c r="N28" s="52" t="s">
        <v>139</v>
      </c>
      <c r="O28" s="54">
        <f>O27+29</f>
        <v>45477</v>
      </c>
      <c r="P28" s="50">
        <f t="shared" si="0"/>
        <v>45477</v>
      </c>
      <c r="Q28" s="51" t="s">
        <v>110</v>
      </c>
    </row>
    <row r="29" spans="3:17" ht="16.5" thickBot="1" x14ac:dyDescent="0.3">
      <c r="C29" s="19" t="s">
        <v>26</v>
      </c>
      <c r="D29" s="20">
        <v>45886</v>
      </c>
      <c r="E29" s="21">
        <v>45886</v>
      </c>
      <c r="F29" s="22" t="s">
        <v>28</v>
      </c>
      <c r="H29" s="33">
        <v>25</v>
      </c>
      <c r="I29" s="33" t="s">
        <v>59</v>
      </c>
      <c r="J29" s="34">
        <v>45612</v>
      </c>
      <c r="K29" s="35">
        <f t="shared" si="3"/>
        <v>45612</v>
      </c>
      <c r="M29" s="67" t="s">
        <v>136</v>
      </c>
      <c r="N29" s="74" t="s">
        <v>140</v>
      </c>
      <c r="O29" s="72">
        <f>O28+32</f>
        <v>45509</v>
      </c>
      <c r="P29" s="70">
        <f t="shared" si="0"/>
        <v>45509</v>
      </c>
      <c r="Q29" t="s">
        <v>114</v>
      </c>
    </row>
    <row r="30" spans="3:17" ht="16.5" thickBot="1" x14ac:dyDescent="0.3">
      <c r="C30" s="19" t="s">
        <v>26</v>
      </c>
      <c r="D30" s="20">
        <v>45893</v>
      </c>
      <c r="E30" s="21">
        <v>45893</v>
      </c>
      <c r="F30" s="22" t="s">
        <v>29</v>
      </c>
      <c r="H30" s="33">
        <v>26</v>
      </c>
      <c r="I30" s="33" t="s">
        <v>60</v>
      </c>
      <c r="J30" s="34">
        <v>45616</v>
      </c>
      <c r="K30" s="35">
        <f t="shared" si="3"/>
        <v>45616</v>
      </c>
      <c r="M30" s="42" t="s">
        <v>136</v>
      </c>
      <c r="N30" s="56" t="s">
        <v>141</v>
      </c>
      <c r="O30" s="53">
        <f>O29+31</f>
        <v>45540</v>
      </c>
      <c r="P30" s="45">
        <f t="shared" si="0"/>
        <v>45540</v>
      </c>
      <c r="Q30" t="s">
        <v>142</v>
      </c>
    </row>
    <row r="31" spans="3:17" ht="15.75" x14ac:dyDescent="0.25">
      <c r="H31" s="33">
        <v>27</v>
      </c>
      <c r="I31" s="33" t="s">
        <v>61</v>
      </c>
      <c r="J31" s="34">
        <v>45627</v>
      </c>
      <c r="K31" s="35">
        <f t="shared" si="3"/>
        <v>45627</v>
      </c>
      <c r="M31" s="42" t="s">
        <v>136</v>
      </c>
      <c r="N31" s="56" t="s">
        <v>143</v>
      </c>
      <c r="O31" s="53">
        <f>O30+31</f>
        <v>45571</v>
      </c>
      <c r="P31" s="45">
        <f t="shared" si="0"/>
        <v>45571</v>
      </c>
      <c r="Q31" t="s">
        <v>118</v>
      </c>
    </row>
    <row r="32" spans="3:17" ht="15.75" x14ac:dyDescent="0.25">
      <c r="H32" s="33">
        <v>28</v>
      </c>
      <c r="I32" s="33" t="s">
        <v>62</v>
      </c>
      <c r="J32" s="34">
        <v>45629</v>
      </c>
      <c r="K32" s="35">
        <f t="shared" si="3"/>
        <v>45629</v>
      </c>
      <c r="M32" s="42" t="s">
        <v>136</v>
      </c>
      <c r="N32" s="56" t="s">
        <v>144</v>
      </c>
      <c r="O32" s="53">
        <f>O31+30</f>
        <v>45601</v>
      </c>
      <c r="P32" s="45">
        <f t="shared" si="0"/>
        <v>45601</v>
      </c>
      <c r="Q32" t="s">
        <v>135</v>
      </c>
    </row>
    <row r="33" spans="8:17" ht="15.75" x14ac:dyDescent="0.25">
      <c r="H33" s="33">
        <v>29</v>
      </c>
      <c r="I33" s="33" t="s">
        <v>63</v>
      </c>
      <c r="J33" s="34">
        <v>45631</v>
      </c>
      <c r="K33" s="35">
        <f t="shared" si="3"/>
        <v>45631</v>
      </c>
      <c r="M33" s="42" t="s">
        <v>145</v>
      </c>
      <c r="N33" s="55" t="s">
        <v>146</v>
      </c>
      <c r="O33" s="53">
        <v>45413</v>
      </c>
      <c r="P33" s="45">
        <f t="shared" si="0"/>
        <v>45413</v>
      </c>
      <c r="Q33" t="s">
        <v>105</v>
      </c>
    </row>
    <row r="34" spans="8:17" ht="15.75" x14ac:dyDescent="0.25">
      <c r="H34" s="33">
        <v>30</v>
      </c>
      <c r="I34" s="33" t="s">
        <v>64</v>
      </c>
      <c r="J34" s="34">
        <v>45635</v>
      </c>
      <c r="K34" s="35">
        <f>J34</f>
        <v>45635</v>
      </c>
      <c r="M34" s="42" t="s">
        <v>145</v>
      </c>
      <c r="N34" s="56" t="s">
        <v>147</v>
      </c>
      <c r="O34" s="53">
        <f>O33+32</f>
        <v>45445</v>
      </c>
      <c r="P34" s="45">
        <f t="shared" si="0"/>
        <v>45445</v>
      </c>
      <c r="Q34" t="s">
        <v>108</v>
      </c>
    </row>
    <row r="35" spans="8:17" ht="18" x14ac:dyDescent="0.25">
      <c r="H35" s="33">
        <v>31</v>
      </c>
      <c r="I35" s="33" t="s">
        <v>65</v>
      </c>
      <c r="J35" s="34">
        <v>45636</v>
      </c>
      <c r="K35" s="35">
        <f t="shared" ref="K35:K72" si="4">J35</f>
        <v>45636</v>
      </c>
      <c r="M35" s="42" t="s">
        <v>145</v>
      </c>
      <c r="N35" s="52" t="s">
        <v>148</v>
      </c>
      <c r="O35" s="54">
        <f>O34+29</f>
        <v>45474</v>
      </c>
      <c r="P35" s="50">
        <f t="shared" si="0"/>
        <v>45474</v>
      </c>
      <c r="Q35" s="51" t="s">
        <v>110</v>
      </c>
    </row>
    <row r="36" spans="8:17" ht="15.75" x14ac:dyDescent="0.25">
      <c r="H36" s="33">
        <v>32</v>
      </c>
      <c r="I36" s="33" t="s">
        <v>66</v>
      </c>
      <c r="J36" s="34">
        <v>45644</v>
      </c>
      <c r="K36" s="35">
        <f t="shared" si="4"/>
        <v>45644</v>
      </c>
      <c r="M36" s="42" t="s">
        <v>145</v>
      </c>
      <c r="N36" s="56" t="s">
        <v>149</v>
      </c>
      <c r="O36" s="53">
        <f>O35+31</f>
        <v>45505</v>
      </c>
      <c r="P36" s="45">
        <f t="shared" si="0"/>
        <v>45505</v>
      </c>
      <c r="Q36" t="s">
        <v>112</v>
      </c>
    </row>
    <row r="37" spans="8:17" ht="15.75" x14ac:dyDescent="0.25">
      <c r="H37" s="33">
        <v>33</v>
      </c>
      <c r="I37" s="33" t="s">
        <v>67</v>
      </c>
      <c r="J37" s="34">
        <v>45665</v>
      </c>
      <c r="K37" s="35">
        <f t="shared" si="4"/>
        <v>45665</v>
      </c>
      <c r="M37" s="67" t="s">
        <v>145</v>
      </c>
      <c r="N37" s="74" t="s">
        <v>150</v>
      </c>
      <c r="O37" s="72">
        <f>O36+31</f>
        <v>45536</v>
      </c>
      <c r="P37" s="70">
        <f t="shared" si="0"/>
        <v>45536</v>
      </c>
      <c r="Q37" t="s">
        <v>114</v>
      </c>
    </row>
    <row r="38" spans="8:17" ht="15.75" x14ac:dyDescent="0.25">
      <c r="H38" s="33">
        <v>34</v>
      </c>
      <c r="I38" s="33" t="s">
        <v>68</v>
      </c>
      <c r="J38" s="34">
        <v>45672</v>
      </c>
      <c r="K38" s="35">
        <f t="shared" si="4"/>
        <v>45672</v>
      </c>
      <c r="M38" s="42" t="s">
        <v>145</v>
      </c>
      <c r="N38" s="56" t="s">
        <v>151</v>
      </c>
      <c r="O38" s="53">
        <f>O37+30</f>
        <v>45566</v>
      </c>
      <c r="P38" s="45">
        <f t="shared" si="0"/>
        <v>45566</v>
      </c>
      <c r="Q38" t="s">
        <v>142</v>
      </c>
    </row>
    <row r="39" spans="8:17" ht="15.75" x14ac:dyDescent="0.25">
      <c r="H39" s="33">
        <v>35</v>
      </c>
      <c r="I39" s="33" t="s">
        <v>69</v>
      </c>
      <c r="J39" s="34">
        <v>45675</v>
      </c>
      <c r="K39" s="35">
        <f t="shared" si="4"/>
        <v>45675</v>
      </c>
      <c r="M39" s="42" t="s">
        <v>145</v>
      </c>
      <c r="N39" s="56" t="s">
        <v>152</v>
      </c>
      <c r="O39" s="53">
        <f>O38+30</f>
        <v>45596</v>
      </c>
      <c r="P39" s="45">
        <f t="shared" si="0"/>
        <v>45596</v>
      </c>
      <c r="Q39" t="s">
        <v>118</v>
      </c>
    </row>
    <row r="40" spans="8:17" ht="15.75" x14ac:dyDescent="0.25">
      <c r="H40" s="33">
        <v>36</v>
      </c>
      <c r="I40" s="33" t="s">
        <v>70</v>
      </c>
      <c r="J40" s="34">
        <v>45681</v>
      </c>
      <c r="K40" s="35">
        <f t="shared" si="4"/>
        <v>45681</v>
      </c>
      <c r="M40" s="3" t="s">
        <v>153</v>
      </c>
      <c r="N40" s="55" t="s">
        <v>154</v>
      </c>
      <c r="O40" s="5">
        <v>45407</v>
      </c>
      <c r="P40" s="45">
        <f t="shared" si="0"/>
        <v>45407</v>
      </c>
      <c r="Q40" t="s">
        <v>105</v>
      </c>
    </row>
    <row r="41" spans="8:17" ht="15.75" x14ac:dyDescent="0.25">
      <c r="H41" s="33">
        <v>37</v>
      </c>
      <c r="I41" s="33" t="s">
        <v>71</v>
      </c>
      <c r="J41" s="34">
        <v>45692</v>
      </c>
      <c r="K41" s="35">
        <f t="shared" si="4"/>
        <v>45692</v>
      </c>
      <c r="M41" s="3" t="s">
        <v>153</v>
      </c>
      <c r="N41" s="56" t="s">
        <v>155</v>
      </c>
      <c r="O41" s="5">
        <f>O40+31</f>
        <v>45438</v>
      </c>
      <c r="P41" s="45">
        <f t="shared" si="0"/>
        <v>45438</v>
      </c>
      <c r="Q41" t="s">
        <v>108</v>
      </c>
    </row>
    <row r="42" spans="8:17" ht="18" x14ac:dyDescent="0.25">
      <c r="H42" s="33">
        <v>38</v>
      </c>
      <c r="I42" s="39" t="s">
        <v>72</v>
      </c>
      <c r="J42" s="40">
        <v>45710</v>
      </c>
      <c r="K42" s="41">
        <f t="shared" si="4"/>
        <v>45710</v>
      </c>
      <c r="M42" s="47" t="s">
        <v>153</v>
      </c>
      <c r="N42" s="52" t="s">
        <v>156</v>
      </c>
      <c r="O42" s="54">
        <f>O41+31</f>
        <v>45469</v>
      </c>
      <c r="P42" s="50">
        <f t="shared" si="0"/>
        <v>45469</v>
      </c>
      <c r="Q42" s="51" t="s">
        <v>110</v>
      </c>
    </row>
    <row r="43" spans="8:17" ht="15.75" x14ac:dyDescent="0.25">
      <c r="H43" s="33">
        <v>39</v>
      </c>
      <c r="I43" s="33" t="s">
        <v>73</v>
      </c>
      <c r="J43" s="34">
        <v>45713</v>
      </c>
      <c r="K43" s="35">
        <f t="shared" si="4"/>
        <v>45713</v>
      </c>
      <c r="M43" s="3" t="s">
        <v>153</v>
      </c>
      <c r="N43" s="56" t="s">
        <v>157</v>
      </c>
      <c r="O43" s="5">
        <f>O42+29</f>
        <v>45498</v>
      </c>
      <c r="P43" s="45">
        <f t="shared" si="0"/>
        <v>45498</v>
      </c>
      <c r="Q43" t="s">
        <v>112</v>
      </c>
    </row>
    <row r="44" spans="8:17" ht="15.75" x14ac:dyDescent="0.25">
      <c r="H44" s="33">
        <v>40</v>
      </c>
      <c r="I44" s="33" t="s">
        <v>74</v>
      </c>
      <c r="J44" s="34">
        <v>45717</v>
      </c>
      <c r="K44" s="35">
        <f t="shared" si="4"/>
        <v>45717</v>
      </c>
      <c r="M44" s="67" t="s">
        <v>153</v>
      </c>
      <c r="N44" s="74" t="s">
        <v>158</v>
      </c>
      <c r="O44" s="72">
        <f>O43+32</f>
        <v>45530</v>
      </c>
      <c r="P44" s="70">
        <f t="shared" si="0"/>
        <v>45530</v>
      </c>
      <c r="Q44" t="s">
        <v>114</v>
      </c>
    </row>
    <row r="45" spans="8:17" ht="15.75" x14ac:dyDescent="0.25">
      <c r="H45" s="33">
        <v>41</v>
      </c>
      <c r="I45" s="33" t="s">
        <v>75</v>
      </c>
      <c r="J45" s="34">
        <v>45717</v>
      </c>
      <c r="K45" s="35">
        <f t="shared" si="4"/>
        <v>45717</v>
      </c>
      <c r="M45" s="3" t="s">
        <v>153</v>
      </c>
      <c r="N45" s="56" t="s">
        <v>159</v>
      </c>
      <c r="O45" s="5">
        <f>O44+31</f>
        <v>45561</v>
      </c>
      <c r="P45" s="45">
        <f t="shared" si="0"/>
        <v>45561</v>
      </c>
      <c r="Q45" t="s">
        <v>142</v>
      </c>
    </row>
    <row r="46" spans="8:17" ht="15.75" x14ac:dyDescent="0.25">
      <c r="H46" s="33">
        <v>42</v>
      </c>
      <c r="I46" s="33" t="s">
        <v>76</v>
      </c>
      <c r="J46" s="34">
        <v>45719</v>
      </c>
      <c r="K46" s="35">
        <f t="shared" si="4"/>
        <v>45719</v>
      </c>
      <c r="M46" s="3" t="s">
        <v>153</v>
      </c>
      <c r="N46" s="56" t="s">
        <v>160</v>
      </c>
      <c r="O46" s="5">
        <f>O45+31</f>
        <v>45592</v>
      </c>
      <c r="P46" s="45">
        <f t="shared" si="0"/>
        <v>45592</v>
      </c>
      <c r="Q46" t="s">
        <v>118</v>
      </c>
    </row>
    <row r="47" spans="8:17" ht="15.75" x14ac:dyDescent="0.25">
      <c r="H47" s="33">
        <v>43</v>
      </c>
      <c r="I47" s="33" t="s">
        <v>77</v>
      </c>
      <c r="J47" s="34">
        <v>45719</v>
      </c>
      <c r="K47" s="35">
        <f t="shared" si="4"/>
        <v>45719</v>
      </c>
      <c r="M47" s="57" t="s">
        <v>161</v>
      </c>
      <c r="N47" s="55" t="s">
        <v>162</v>
      </c>
      <c r="O47" s="5">
        <v>45413</v>
      </c>
      <c r="P47" s="45">
        <f t="shared" si="0"/>
        <v>45413</v>
      </c>
      <c r="Q47" t="s">
        <v>105</v>
      </c>
    </row>
    <row r="48" spans="8:17" ht="15.75" x14ac:dyDescent="0.25">
      <c r="H48" s="33">
        <v>44</v>
      </c>
      <c r="I48" s="33" t="s">
        <v>78</v>
      </c>
      <c r="J48" s="34">
        <v>45720</v>
      </c>
      <c r="K48" s="35">
        <f t="shared" si="4"/>
        <v>45720</v>
      </c>
      <c r="M48" s="57" t="s">
        <v>161</v>
      </c>
      <c r="N48" s="56" t="s">
        <v>163</v>
      </c>
      <c r="O48" s="5">
        <f>O47+32</f>
        <v>45445</v>
      </c>
      <c r="P48" s="45">
        <f t="shared" si="0"/>
        <v>45445</v>
      </c>
      <c r="Q48" t="s">
        <v>108</v>
      </c>
    </row>
    <row r="49" spans="8:17" ht="18" x14ac:dyDescent="0.25">
      <c r="H49" s="33">
        <v>45</v>
      </c>
      <c r="I49" s="33" t="s">
        <v>79</v>
      </c>
      <c r="J49" s="34">
        <v>45724</v>
      </c>
      <c r="K49" s="35">
        <f t="shared" si="4"/>
        <v>45724</v>
      </c>
      <c r="M49" s="58" t="s">
        <v>161</v>
      </c>
      <c r="N49" s="52" t="s">
        <v>164</v>
      </c>
      <c r="O49" s="54">
        <f>O48+29</f>
        <v>45474</v>
      </c>
      <c r="P49" s="50">
        <f t="shared" si="0"/>
        <v>45474</v>
      </c>
      <c r="Q49" s="51" t="s">
        <v>110</v>
      </c>
    </row>
    <row r="50" spans="8:17" ht="15.75" x14ac:dyDescent="0.25">
      <c r="H50" s="33">
        <v>46</v>
      </c>
      <c r="I50" s="33" t="s">
        <v>80</v>
      </c>
      <c r="J50" s="34">
        <v>45727</v>
      </c>
      <c r="K50" s="35">
        <f t="shared" si="4"/>
        <v>45727</v>
      </c>
      <c r="M50" s="57" t="s">
        <v>161</v>
      </c>
      <c r="N50" s="56" t="s">
        <v>165</v>
      </c>
      <c r="O50" s="5">
        <f>O49+31</f>
        <v>45505</v>
      </c>
      <c r="P50" s="45">
        <f t="shared" si="0"/>
        <v>45505</v>
      </c>
      <c r="Q50" t="s">
        <v>112</v>
      </c>
    </row>
    <row r="51" spans="8:17" ht="15.75" x14ac:dyDescent="0.25">
      <c r="H51" s="33">
        <v>47</v>
      </c>
      <c r="I51" s="33" t="s">
        <v>81</v>
      </c>
      <c r="J51" s="34">
        <v>45731</v>
      </c>
      <c r="K51" s="35">
        <f t="shared" si="4"/>
        <v>45731</v>
      </c>
      <c r="M51" s="75" t="s">
        <v>161</v>
      </c>
      <c r="N51" s="74" t="s">
        <v>166</v>
      </c>
      <c r="O51" s="72">
        <f>O50+31</f>
        <v>45536</v>
      </c>
      <c r="P51" s="70">
        <f t="shared" si="0"/>
        <v>45536</v>
      </c>
      <c r="Q51" t="s">
        <v>114</v>
      </c>
    </row>
    <row r="52" spans="8:17" ht="15.75" x14ac:dyDescent="0.25">
      <c r="H52" s="33">
        <v>48</v>
      </c>
      <c r="I52" s="33" t="s">
        <v>82</v>
      </c>
      <c r="J52" s="34">
        <v>45734</v>
      </c>
      <c r="K52" s="35">
        <f t="shared" si="4"/>
        <v>45734</v>
      </c>
      <c r="M52" s="57" t="s">
        <v>161</v>
      </c>
      <c r="N52" s="56" t="s">
        <v>167</v>
      </c>
      <c r="O52" s="5">
        <f>O51+30</f>
        <v>45566</v>
      </c>
      <c r="P52" s="45">
        <f t="shared" si="0"/>
        <v>45566</v>
      </c>
      <c r="Q52" t="s">
        <v>142</v>
      </c>
    </row>
    <row r="53" spans="8:17" ht="15.75" x14ac:dyDescent="0.25">
      <c r="H53" s="33">
        <v>49</v>
      </c>
      <c r="I53" s="33" t="s">
        <v>83</v>
      </c>
      <c r="J53" s="34">
        <v>45736</v>
      </c>
      <c r="K53" s="35">
        <f t="shared" si="4"/>
        <v>45736</v>
      </c>
      <c r="M53" s="57" t="s">
        <v>161</v>
      </c>
      <c r="N53" s="56" t="s">
        <v>168</v>
      </c>
      <c r="O53" s="5">
        <f>O52+30</f>
        <v>45596</v>
      </c>
      <c r="P53" s="45">
        <f t="shared" si="0"/>
        <v>45596</v>
      </c>
      <c r="Q53" t="s">
        <v>118</v>
      </c>
    </row>
    <row r="54" spans="8:17" ht="15.75" x14ac:dyDescent="0.25">
      <c r="H54" s="33">
        <v>50</v>
      </c>
      <c r="I54" s="33" t="s">
        <v>84</v>
      </c>
      <c r="J54" s="34">
        <v>45737</v>
      </c>
      <c r="K54" s="35">
        <f t="shared" si="4"/>
        <v>45737</v>
      </c>
    </row>
    <row r="55" spans="8:17" ht="15.75" x14ac:dyDescent="0.25">
      <c r="H55" s="33">
        <v>51</v>
      </c>
      <c r="I55" s="33" t="s">
        <v>85</v>
      </c>
      <c r="J55" s="34">
        <v>45738</v>
      </c>
      <c r="K55" s="35">
        <f t="shared" si="4"/>
        <v>45738</v>
      </c>
    </row>
    <row r="56" spans="8:17" ht="15.75" x14ac:dyDescent="0.25">
      <c r="H56" s="33">
        <v>52</v>
      </c>
      <c r="I56" s="33" t="s">
        <v>86</v>
      </c>
      <c r="J56" s="34">
        <v>45749</v>
      </c>
      <c r="K56" s="35">
        <f t="shared" si="4"/>
        <v>45749</v>
      </c>
    </row>
    <row r="57" spans="8:17" ht="15.75" x14ac:dyDescent="0.25">
      <c r="H57" s="33">
        <v>53</v>
      </c>
      <c r="I57" s="33" t="s">
        <v>87</v>
      </c>
      <c r="J57" s="34">
        <v>45754</v>
      </c>
      <c r="K57" s="35">
        <f t="shared" si="4"/>
        <v>45754</v>
      </c>
    </row>
    <row r="58" spans="8:17" ht="15.75" x14ac:dyDescent="0.25">
      <c r="H58" s="33">
        <v>54</v>
      </c>
      <c r="I58" s="33" t="s">
        <v>88</v>
      </c>
      <c r="J58" s="34">
        <v>45765</v>
      </c>
      <c r="K58" s="35">
        <f t="shared" si="4"/>
        <v>45765</v>
      </c>
    </row>
    <row r="59" spans="8:17" ht="15.75" x14ac:dyDescent="0.25">
      <c r="H59" s="33">
        <v>55</v>
      </c>
      <c r="I59" s="33" t="s">
        <v>89</v>
      </c>
      <c r="J59" s="34">
        <v>45768</v>
      </c>
      <c r="K59" s="35">
        <f t="shared" si="4"/>
        <v>45768</v>
      </c>
      <c r="N59" t="s">
        <v>173</v>
      </c>
    </row>
    <row r="60" spans="8:17" ht="15.75" x14ac:dyDescent="0.25">
      <c r="H60" s="33">
        <v>56</v>
      </c>
      <c r="I60" s="33" t="s">
        <v>90</v>
      </c>
      <c r="J60" s="34">
        <v>45770</v>
      </c>
      <c r="K60" s="35">
        <f t="shared" si="4"/>
        <v>45770</v>
      </c>
      <c r="N60" t="s">
        <v>174</v>
      </c>
    </row>
    <row r="61" spans="8:17" ht="15.75" x14ac:dyDescent="0.25">
      <c r="H61" s="33">
        <v>57</v>
      </c>
      <c r="I61" s="33" t="s">
        <v>91</v>
      </c>
      <c r="J61" s="34">
        <v>45771</v>
      </c>
      <c r="K61" s="35">
        <f t="shared" si="4"/>
        <v>45771</v>
      </c>
      <c r="N61" t="s">
        <v>127</v>
      </c>
    </row>
    <row r="62" spans="8:17" ht="15.75" x14ac:dyDescent="0.25">
      <c r="H62" s="33">
        <v>58</v>
      </c>
      <c r="I62" s="33" t="s">
        <v>92</v>
      </c>
      <c r="J62" s="34">
        <v>45771</v>
      </c>
      <c r="K62" s="35">
        <f t="shared" si="4"/>
        <v>45771</v>
      </c>
      <c r="N62" t="s">
        <v>153</v>
      </c>
    </row>
    <row r="63" spans="8:17" ht="15.75" x14ac:dyDescent="0.25">
      <c r="H63" s="33">
        <v>59</v>
      </c>
      <c r="I63" s="33" t="s">
        <v>93</v>
      </c>
      <c r="J63" s="34">
        <v>45773</v>
      </c>
      <c r="K63" s="35">
        <f t="shared" si="4"/>
        <v>45773</v>
      </c>
    </row>
    <row r="64" spans="8:17" ht="15.75" x14ac:dyDescent="0.25">
      <c r="H64" s="33">
        <v>60</v>
      </c>
      <c r="I64" s="33" t="s">
        <v>94</v>
      </c>
      <c r="J64" s="34">
        <v>45773</v>
      </c>
      <c r="K64" s="35">
        <f t="shared" si="4"/>
        <v>45773</v>
      </c>
    </row>
    <row r="65" spans="8:11" ht="15.75" x14ac:dyDescent="0.25">
      <c r="H65" s="33">
        <v>61</v>
      </c>
      <c r="I65" s="33" t="s">
        <v>95</v>
      </c>
      <c r="J65" s="34">
        <v>45775</v>
      </c>
      <c r="K65" s="35">
        <f t="shared" si="4"/>
        <v>45775</v>
      </c>
    </row>
    <row r="66" spans="8:11" ht="15.75" x14ac:dyDescent="0.25">
      <c r="H66" s="33">
        <v>62</v>
      </c>
      <c r="I66" s="33" t="s">
        <v>96</v>
      </c>
      <c r="J66" s="34">
        <v>45780</v>
      </c>
      <c r="K66" s="35">
        <f t="shared" si="4"/>
        <v>45780</v>
      </c>
    </row>
    <row r="67" spans="8:11" ht="15.75" x14ac:dyDescent="0.25">
      <c r="H67" s="33">
        <v>63</v>
      </c>
      <c r="I67" s="33" t="s">
        <v>97</v>
      </c>
      <c r="J67" s="34">
        <v>45792</v>
      </c>
      <c r="K67" s="35">
        <f t="shared" si="4"/>
        <v>45792</v>
      </c>
    </row>
    <row r="68" spans="8:11" ht="15.75" x14ac:dyDescent="0.25">
      <c r="H68" s="33">
        <v>64</v>
      </c>
      <c r="I68" s="33" t="s">
        <v>98</v>
      </c>
      <c r="J68" s="34">
        <v>45808</v>
      </c>
      <c r="K68" s="35">
        <f t="shared" si="4"/>
        <v>45808</v>
      </c>
    </row>
    <row r="69" spans="8:11" ht="15.75" x14ac:dyDescent="0.25">
      <c r="H69" s="33">
        <v>65</v>
      </c>
      <c r="I69" s="33" t="s">
        <v>99</v>
      </c>
      <c r="J69" s="34">
        <v>45813</v>
      </c>
      <c r="K69" s="35">
        <f t="shared" si="4"/>
        <v>45813</v>
      </c>
    </row>
    <row r="70" spans="8:11" ht="15.75" x14ac:dyDescent="0.25">
      <c r="H70" s="33">
        <v>66</v>
      </c>
      <c r="I70" s="33" t="s">
        <v>100</v>
      </c>
      <c r="J70" s="34">
        <v>45822</v>
      </c>
      <c r="K70" s="35">
        <f t="shared" si="4"/>
        <v>45822</v>
      </c>
    </row>
    <row r="71" spans="8:11" ht="15.75" x14ac:dyDescent="0.25">
      <c r="H71" s="33">
        <v>67</v>
      </c>
      <c r="I71" s="33" t="s">
        <v>101</v>
      </c>
      <c r="J71" s="34">
        <v>45825</v>
      </c>
      <c r="K71" s="35">
        <f t="shared" si="4"/>
        <v>45825</v>
      </c>
    </row>
    <row r="72" spans="8:11" ht="15.75" x14ac:dyDescent="0.25">
      <c r="H72" s="33">
        <v>68</v>
      </c>
      <c r="I72" s="33" t="s">
        <v>102</v>
      </c>
      <c r="J72" s="34">
        <v>45834</v>
      </c>
      <c r="K72" s="35">
        <f t="shared" si="4"/>
        <v>45834</v>
      </c>
    </row>
  </sheetData>
  <autoFilter ref="M3:Q53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9"/>
  <sheetViews>
    <sheetView rightToLeft="1" topLeftCell="A8" workbookViewId="0">
      <selection activeCell="I64" sqref="I64"/>
    </sheetView>
  </sheetViews>
  <sheetFormatPr defaultRowHeight="14.25" x14ac:dyDescent="0.2"/>
  <cols>
    <col min="1" max="1" width="4.625" customWidth="1"/>
    <col min="2" max="2" width="9.625" customWidth="1"/>
    <col min="3" max="3" width="8.25" customWidth="1"/>
    <col min="4" max="4" width="23.25" customWidth="1"/>
    <col min="6" max="6" width="18.625" style="86" customWidth="1"/>
    <col min="8" max="8" width="18.625" style="86" customWidth="1"/>
    <col min="10" max="10" width="18.625" style="86" customWidth="1"/>
    <col min="12" max="12" width="18.625" style="86" customWidth="1"/>
  </cols>
  <sheetData>
    <row r="2" spans="1:12" ht="15" x14ac:dyDescent="0.25">
      <c r="C2" s="1334" t="s">
        <v>127</v>
      </c>
      <c r="D2" s="1334"/>
      <c r="E2" s="1334" t="s">
        <v>201</v>
      </c>
      <c r="F2" s="1334"/>
      <c r="G2" s="1334" t="s">
        <v>202</v>
      </c>
      <c r="H2" s="1334"/>
      <c r="I2" s="1334" t="s">
        <v>153</v>
      </c>
      <c r="J2" s="1334"/>
      <c r="K2" s="1334" t="s">
        <v>136</v>
      </c>
      <c r="L2" s="1334"/>
    </row>
    <row r="3" spans="1:12" ht="15" x14ac:dyDescent="0.25">
      <c r="A3">
        <v>1446</v>
      </c>
      <c r="B3" t="s">
        <v>135</v>
      </c>
      <c r="C3" s="5">
        <v>45606</v>
      </c>
      <c r="D3" s="4">
        <f>C3</f>
        <v>45606</v>
      </c>
      <c r="E3" s="5">
        <v>45623</v>
      </c>
      <c r="F3" s="85">
        <f t="shared" ref="F3:F16" si="0">E3</f>
        <v>45623</v>
      </c>
      <c r="G3" s="5">
        <v>45627</v>
      </c>
      <c r="H3" s="85">
        <f t="shared" ref="H3:H16" si="1">G3</f>
        <v>45627</v>
      </c>
      <c r="I3" s="5">
        <v>45622</v>
      </c>
      <c r="J3" s="85">
        <f t="shared" ref="J3:J16" si="2">I3</f>
        <v>45622</v>
      </c>
      <c r="K3" s="5">
        <v>45601</v>
      </c>
      <c r="L3" s="85">
        <f t="shared" ref="L3:L16" si="3">K3</f>
        <v>45601</v>
      </c>
    </row>
    <row r="4" spans="1:12" ht="15" x14ac:dyDescent="0.25">
      <c r="A4">
        <v>1446</v>
      </c>
      <c r="B4" t="s">
        <v>177</v>
      </c>
      <c r="C4" s="5">
        <v>45635</v>
      </c>
      <c r="D4" s="4">
        <f>C4</f>
        <v>45635</v>
      </c>
      <c r="E4" s="5">
        <f>E3+29</f>
        <v>45652</v>
      </c>
      <c r="F4" s="85">
        <f t="shared" si="0"/>
        <v>45652</v>
      </c>
      <c r="G4" s="5">
        <f>G3+31</f>
        <v>45658</v>
      </c>
      <c r="H4" s="85">
        <f t="shared" si="1"/>
        <v>45658</v>
      </c>
      <c r="I4" s="5">
        <f>I3+30</f>
        <v>45652</v>
      </c>
      <c r="J4" s="85">
        <f t="shared" si="2"/>
        <v>45652</v>
      </c>
      <c r="K4" s="5">
        <f>K3+30</f>
        <v>45631</v>
      </c>
      <c r="L4" s="85">
        <f t="shared" si="3"/>
        <v>45631</v>
      </c>
    </row>
    <row r="5" spans="1:12" ht="15" x14ac:dyDescent="0.25">
      <c r="A5">
        <v>1446</v>
      </c>
      <c r="B5" t="s">
        <v>178</v>
      </c>
      <c r="C5" s="5">
        <f>C4+31</f>
        <v>45666</v>
      </c>
      <c r="D5" s="4">
        <f t="shared" ref="D5:D10" si="4">C5</f>
        <v>45666</v>
      </c>
      <c r="E5" s="5">
        <f>E4+32</f>
        <v>45684</v>
      </c>
      <c r="F5" s="85">
        <f t="shared" si="0"/>
        <v>45684</v>
      </c>
      <c r="G5" s="5">
        <f>G4+29</f>
        <v>45687</v>
      </c>
      <c r="H5" s="85">
        <f t="shared" si="1"/>
        <v>45687</v>
      </c>
      <c r="I5" s="5">
        <f>I4+31</f>
        <v>45683</v>
      </c>
      <c r="J5" s="85">
        <f t="shared" si="2"/>
        <v>45683</v>
      </c>
      <c r="K5" s="5">
        <f>K4+31</f>
        <v>45662</v>
      </c>
      <c r="L5" s="85">
        <f t="shared" si="3"/>
        <v>45662</v>
      </c>
    </row>
    <row r="6" spans="1:12" ht="15" x14ac:dyDescent="0.25">
      <c r="A6">
        <v>1446</v>
      </c>
      <c r="B6" t="s">
        <v>179</v>
      </c>
      <c r="C6" s="5">
        <f>C5+32</f>
        <v>45698</v>
      </c>
      <c r="D6" s="4">
        <f t="shared" si="4"/>
        <v>45698</v>
      </c>
      <c r="E6" s="5">
        <f>E5+31</f>
        <v>45715</v>
      </c>
      <c r="F6" s="85">
        <f t="shared" si="0"/>
        <v>45715</v>
      </c>
      <c r="G6" s="5">
        <f>G5+28</f>
        <v>45715</v>
      </c>
      <c r="H6" s="85">
        <f t="shared" si="1"/>
        <v>45715</v>
      </c>
      <c r="I6" s="5">
        <f>I5+31</f>
        <v>45714</v>
      </c>
      <c r="J6" s="85">
        <f t="shared" si="2"/>
        <v>45714</v>
      </c>
      <c r="K6" s="5">
        <f>K5+31</f>
        <v>45693</v>
      </c>
      <c r="L6" s="85">
        <f t="shared" si="3"/>
        <v>45693</v>
      </c>
    </row>
    <row r="7" spans="1:12" ht="15" x14ac:dyDescent="0.25">
      <c r="A7">
        <v>1446</v>
      </c>
      <c r="B7" t="s">
        <v>180</v>
      </c>
      <c r="C7" s="5">
        <f>C6+28</f>
        <v>45726</v>
      </c>
      <c r="D7" s="4">
        <f t="shared" si="4"/>
        <v>45726</v>
      </c>
      <c r="E7" s="5">
        <f>E6+28</f>
        <v>45743</v>
      </c>
      <c r="F7" s="85">
        <f t="shared" si="0"/>
        <v>45743</v>
      </c>
      <c r="G7" s="5">
        <f>G6+33</f>
        <v>45748</v>
      </c>
      <c r="H7" s="85">
        <f t="shared" si="1"/>
        <v>45748</v>
      </c>
      <c r="I7" s="5">
        <f>I6+28</f>
        <v>45742</v>
      </c>
      <c r="J7" s="85">
        <f t="shared" si="2"/>
        <v>45742</v>
      </c>
      <c r="K7" s="5">
        <f>K6+28</f>
        <v>45721</v>
      </c>
      <c r="L7" s="85">
        <f t="shared" si="3"/>
        <v>45721</v>
      </c>
    </row>
    <row r="8" spans="1:12" ht="15" x14ac:dyDescent="0.25">
      <c r="A8">
        <v>1446</v>
      </c>
      <c r="B8" t="s">
        <v>105</v>
      </c>
      <c r="C8" s="5">
        <f>C7+31</f>
        <v>45757</v>
      </c>
      <c r="D8" s="4">
        <f t="shared" si="4"/>
        <v>45757</v>
      </c>
      <c r="E8" s="5">
        <f>E7+31</f>
        <v>45774</v>
      </c>
      <c r="F8" s="85">
        <f t="shared" si="0"/>
        <v>45774</v>
      </c>
      <c r="G8" s="5">
        <f>G7+30</f>
        <v>45778</v>
      </c>
      <c r="H8" s="85">
        <f t="shared" si="1"/>
        <v>45778</v>
      </c>
      <c r="I8" s="5">
        <f>I7+32</f>
        <v>45774</v>
      </c>
      <c r="J8" s="85">
        <f t="shared" si="2"/>
        <v>45774</v>
      </c>
      <c r="K8" s="5">
        <f>K7+32</f>
        <v>45753</v>
      </c>
      <c r="L8" s="85">
        <f t="shared" si="3"/>
        <v>45753</v>
      </c>
    </row>
    <row r="9" spans="1:12" ht="15" x14ac:dyDescent="0.25">
      <c r="A9">
        <v>1446</v>
      </c>
      <c r="B9" t="s">
        <v>181</v>
      </c>
      <c r="C9" s="5">
        <f>C8+31</f>
        <v>45788</v>
      </c>
      <c r="D9" s="4">
        <f t="shared" si="4"/>
        <v>45788</v>
      </c>
      <c r="E9" s="5">
        <f>E8+30</f>
        <v>45804</v>
      </c>
      <c r="F9" s="85">
        <f t="shared" si="0"/>
        <v>45804</v>
      </c>
      <c r="G9" s="5">
        <f>G8+31</f>
        <v>45809</v>
      </c>
      <c r="H9" s="85">
        <f t="shared" si="1"/>
        <v>45809</v>
      </c>
      <c r="I9" s="5">
        <f>I8+29</f>
        <v>45803</v>
      </c>
      <c r="J9" s="85">
        <f t="shared" si="2"/>
        <v>45803</v>
      </c>
      <c r="K9" s="5">
        <f>K8+29</f>
        <v>45782</v>
      </c>
      <c r="L9" s="85">
        <f t="shared" si="3"/>
        <v>45782</v>
      </c>
    </row>
    <row r="10" spans="1:12" ht="15" x14ac:dyDescent="0.25">
      <c r="A10">
        <v>1446</v>
      </c>
      <c r="B10" t="s">
        <v>182</v>
      </c>
      <c r="C10" s="5">
        <f>C9+30</f>
        <v>45818</v>
      </c>
      <c r="D10" s="4">
        <f t="shared" si="4"/>
        <v>45818</v>
      </c>
      <c r="E10" s="5">
        <f>E9+30</f>
        <v>45834</v>
      </c>
      <c r="F10" s="85">
        <f t="shared" si="0"/>
        <v>45834</v>
      </c>
      <c r="G10" s="5">
        <f>G9+30</f>
        <v>45839</v>
      </c>
      <c r="H10" s="85">
        <f t="shared" si="1"/>
        <v>45839</v>
      </c>
      <c r="I10" s="5">
        <f>I9+31</f>
        <v>45834</v>
      </c>
      <c r="J10" s="85">
        <f t="shared" si="2"/>
        <v>45834</v>
      </c>
      <c r="K10" s="5">
        <f>K9+31</f>
        <v>45813</v>
      </c>
      <c r="L10" s="85">
        <f t="shared" si="3"/>
        <v>45813</v>
      </c>
    </row>
    <row r="11" spans="1:12" ht="15" x14ac:dyDescent="0.25">
      <c r="A11">
        <v>1447</v>
      </c>
      <c r="B11" t="s">
        <v>203</v>
      </c>
      <c r="C11" s="5">
        <f>C10+30</f>
        <v>45848</v>
      </c>
      <c r="D11" s="4">
        <f t="shared" ref="D11:D16" si="5">C11</f>
        <v>45848</v>
      </c>
      <c r="E11" s="5">
        <f>E10+31</f>
        <v>45865</v>
      </c>
      <c r="F11" s="85">
        <f t="shared" si="0"/>
        <v>45865</v>
      </c>
      <c r="G11" s="5">
        <f>G10+30</f>
        <v>45869</v>
      </c>
      <c r="H11" s="85">
        <f t="shared" si="1"/>
        <v>45869</v>
      </c>
      <c r="I11" s="5">
        <f>I10+31</f>
        <v>45865</v>
      </c>
      <c r="J11" s="85">
        <f t="shared" si="2"/>
        <v>45865</v>
      </c>
      <c r="K11" s="5">
        <f>K10+31</f>
        <v>45844</v>
      </c>
      <c r="L11" s="85">
        <f t="shared" si="3"/>
        <v>45844</v>
      </c>
    </row>
    <row r="12" spans="1:12" ht="15" x14ac:dyDescent="0.25">
      <c r="A12">
        <v>1447</v>
      </c>
      <c r="B12" t="s">
        <v>114</v>
      </c>
      <c r="C12" s="5">
        <f>C11+31</f>
        <v>45879</v>
      </c>
      <c r="D12" s="4">
        <f t="shared" si="5"/>
        <v>45879</v>
      </c>
      <c r="E12" s="5">
        <f>E11+31</f>
        <v>45896</v>
      </c>
      <c r="F12" s="85">
        <f t="shared" si="0"/>
        <v>45896</v>
      </c>
      <c r="G12" s="5">
        <f>G11+32</f>
        <v>45901</v>
      </c>
      <c r="H12" s="85">
        <f t="shared" si="1"/>
        <v>45901</v>
      </c>
      <c r="I12" s="5">
        <f>I11+30</f>
        <v>45895</v>
      </c>
      <c r="J12" s="85">
        <f t="shared" si="2"/>
        <v>45895</v>
      </c>
      <c r="K12" s="5">
        <f>K11+30</f>
        <v>45874</v>
      </c>
      <c r="L12" s="85">
        <f t="shared" si="3"/>
        <v>45874</v>
      </c>
    </row>
    <row r="13" spans="1:12" ht="15" x14ac:dyDescent="0.25">
      <c r="A13">
        <v>1447</v>
      </c>
      <c r="B13" t="s">
        <v>142</v>
      </c>
      <c r="C13" s="5">
        <f>C12+31</f>
        <v>45910</v>
      </c>
      <c r="D13" s="4">
        <f t="shared" si="5"/>
        <v>45910</v>
      </c>
      <c r="E13" s="5">
        <f>E12+32</f>
        <v>45928</v>
      </c>
      <c r="F13" s="85">
        <f t="shared" si="0"/>
        <v>45928</v>
      </c>
      <c r="G13" s="5">
        <f>G12+30</f>
        <v>45931</v>
      </c>
      <c r="H13" s="85">
        <f t="shared" si="1"/>
        <v>45931</v>
      </c>
      <c r="I13" s="5">
        <f>I12+30</f>
        <v>45925</v>
      </c>
      <c r="J13" s="85">
        <f t="shared" si="2"/>
        <v>45925</v>
      </c>
      <c r="K13" s="5">
        <f>K12+30</f>
        <v>45904</v>
      </c>
      <c r="L13" s="85">
        <f t="shared" si="3"/>
        <v>45904</v>
      </c>
    </row>
    <row r="14" spans="1:12" ht="15" x14ac:dyDescent="0.25">
      <c r="A14">
        <v>1447</v>
      </c>
      <c r="B14" t="s">
        <v>118</v>
      </c>
      <c r="C14" s="5">
        <f>C13+29</f>
        <v>45939</v>
      </c>
      <c r="D14" s="4">
        <f t="shared" si="5"/>
        <v>45939</v>
      </c>
      <c r="E14" s="5">
        <f>E13+29</f>
        <v>45957</v>
      </c>
      <c r="F14" s="85">
        <f t="shared" si="0"/>
        <v>45957</v>
      </c>
      <c r="G14" s="5">
        <f>G13+29</f>
        <v>45960</v>
      </c>
      <c r="H14" s="85">
        <f t="shared" si="1"/>
        <v>45960</v>
      </c>
      <c r="I14" s="5">
        <f>I13+31</f>
        <v>45956</v>
      </c>
      <c r="J14" s="85">
        <f t="shared" si="2"/>
        <v>45956</v>
      </c>
      <c r="K14" s="5">
        <f>K13+31</f>
        <v>45935</v>
      </c>
      <c r="L14" s="85">
        <f t="shared" si="3"/>
        <v>45935</v>
      </c>
    </row>
    <row r="15" spans="1:12" ht="15" x14ac:dyDescent="0.25">
      <c r="A15">
        <v>1447</v>
      </c>
      <c r="B15" t="s">
        <v>135</v>
      </c>
      <c r="C15" s="5">
        <f>C14+32</f>
        <v>45971</v>
      </c>
      <c r="D15" s="4">
        <f t="shared" si="5"/>
        <v>45971</v>
      </c>
      <c r="E15" s="5">
        <f>E14+31</f>
        <v>45988</v>
      </c>
      <c r="F15" s="85">
        <f t="shared" si="0"/>
        <v>45988</v>
      </c>
      <c r="G15" s="5">
        <f>G14+32</f>
        <v>45992</v>
      </c>
      <c r="H15" s="85">
        <f t="shared" si="1"/>
        <v>45992</v>
      </c>
      <c r="I15" s="5">
        <f>I14+31</f>
        <v>45987</v>
      </c>
      <c r="J15" s="85">
        <f t="shared" si="2"/>
        <v>45987</v>
      </c>
      <c r="K15" s="5">
        <f>K14+31</f>
        <v>45966</v>
      </c>
      <c r="L15" s="85">
        <f t="shared" si="3"/>
        <v>45966</v>
      </c>
    </row>
    <row r="16" spans="1:12" ht="15" x14ac:dyDescent="0.25">
      <c r="A16">
        <v>1447</v>
      </c>
      <c r="B16" t="s">
        <v>177</v>
      </c>
      <c r="C16" s="5">
        <f>C15+30</f>
        <v>46001</v>
      </c>
      <c r="D16" s="4">
        <f t="shared" si="5"/>
        <v>46001</v>
      </c>
      <c r="E16" s="5">
        <f>E15+31</f>
        <v>46019</v>
      </c>
      <c r="F16" s="85">
        <f t="shared" si="0"/>
        <v>46019</v>
      </c>
      <c r="G16" s="5">
        <f>G15+31</f>
        <v>46023</v>
      </c>
      <c r="H16" s="85">
        <f t="shared" si="1"/>
        <v>46023</v>
      </c>
      <c r="I16" s="5">
        <f>I15+32</f>
        <v>46019</v>
      </c>
      <c r="J16" s="85">
        <f t="shared" si="2"/>
        <v>46019</v>
      </c>
      <c r="K16" s="5">
        <f>K15+32</f>
        <v>45998</v>
      </c>
      <c r="L16" s="85">
        <f t="shared" si="3"/>
        <v>45998</v>
      </c>
    </row>
    <row r="17" spans="2:10" ht="15" x14ac:dyDescent="0.25">
      <c r="C17" s="2"/>
      <c r="D17" s="1"/>
    </row>
    <row r="18" spans="2:10" ht="15" hidden="1" x14ac:dyDescent="0.25">
      <c r="C18" s="2"/>
      <c r="D18" s="1"/>
    </row>
    <row r="19" spans="2:10" ht="18" hidden="1" x14ac:dyDescent="0.25">
      <c r="B19" s="1498" t="s">
        <v>127</v>
      </c>
      <c r="C19" s="1498"/>
      <c r="D19" s="1498"/>
      <c r="E19" s="1496">
        <f>D3</f>
        <v>45606</v>
      </c>
      <c r="F19" s="1496"/>
      <c r="G19" s="1496"/>
    </row>
    <row r="20" spans="2:10" ht="18" hidden="1" x14ac:dyDescent="0.25">
      <c r="B20" s="1498" t="s">
        <v>175</v>
      </c>
      <c r="C20" s="1498"/>
      <c r="D20" s="1498"/>
      <c r="E20" s="1496">
        <f>F3</f>
        <v>45623</v>
      </c>
      <c r="F20" s="1496"/>
      <c r="G20" s="1496"/>
      <c r="H20" s="1497" t="s">
        <v>197</v>
      </c>
      <c r="I20" s="1497"/>
      <c r="J20" s="1497"/>
    </row>
    <row r="21" spans="2:10" ht="18" hidden="1" x14ac:dyDescent="0.25">
      <c r="B21" s="1498" t="s">
        <v>173</v>
      </c>
      <c r="C21" s="1498"/>
      <c r="D21" s="1498"/>
      <c r="E21" s="1496">
        <f>H3</f>
        <v>45627</v>
      </c>
      <c r="F21" s="1496"/>
      <c r="G21" s="1496"/>
    </row>
    <row r="22" spans="2:10" ht="18" hidden="1" x14ac:dyDescent="0.25">
      <c r="B22" s="1498" t="s">
        <v>153</v>
      </c>
      <c r="C22" s="1498"/>
      <c r="D22" s="1498"/>
      <c r="E22" s="1496">
        <f>J3</f>
        <v>45622</v>
      </c>
      <c r="F22" s="1496"/>
      <c r="G22" s="1496"/>
    </row>
    <row r="23" spans="2:10" ht="18" hidden="1" x14ac:dyDescent="0.25">
      <c r="B23" s="1495" t="s">
        <v>136</v>
      </c>
      <c r="C23" s="1495"/>
      <c r="D23" s="1495"/>
      <c r="E23" s="1496">
        <f>L3</f>
        <v>45601</v>
      </c>
      <c r="F23" s="1496"/>
      <c r="G23" s="1496"/>
    </row>
    <row r="25" spans="2:10" ht="18" hidden="1" x14ac:dyDescent="0.25">
      <c r="B25" s="1498" t="s">
        <v>127</v>
      </c>
      <c r="C25" s="1498"/>
      <c r="D25" s="1498"/>
      <c r="E25" s="1496">
        <f>D4</f>
        <v>45635</v>
      </c>
      <c r="F25" s="1496"/>
      <c r="G25" s="1496"/>
    </row>
    <row r="26" spans="2:10" ht="18" hidden="1" x14ac:dyDescent="0.25">
      <c r="B26" s="1498" t="s">
        <v>175</v>
      </c>
      <c r="C26" s="1498"/>
      <c r="D26" s="1498"/>
      <c r="E26" s="1496">
        <f>F4</f>
        <v>45652</v>
      </c>
      <c r="F26" s="1496"/>
      <c r="G26" s="1496"/>
      <c r="H26" s="1497" t="s">
        <v>197</v>
      </c>
      <c r="I26" s="1497"/>
      <c r="J26" s="1497"/>
    </row>
    <row r="27" spans="2:10" ht="18" hidden="1" x14ac:dyDescent="0.25">
      <c r="B27" s="1498" t="s">
        <v>173</v>
      </c>
      <c r="C27" s="1498"/>
      <c r="D27" s="1498"/>
      <c r="E27" s="1496">
        <f>H4</f>
        <v>45658</v>
      </c>
      <c r="F27" s="1496"/>
      <c r="G27" s="1496"/>
    </row>
    <row r="28" spans="2:10" ht="18" hidden="1" x14ac:dyDescent="0.25">
      <c r="B28" s="1498" t="s">
        <v>153</v>
      </c>
      <c r="C28" s="1498"/>
      <c r="D28" s="1498"/>
      <c r="E28" s="1496">
        <f>J4</f>
        <v>45652</v>
      </c>
      <c r="F28" s="1496"/>
      <c r="G28" s="1496"/>
    </row>
    <row r="29" spans="2:10" ht="18" hidden="1" x14ac:dyDescent="0.25">
      <c r="B29" s="1495" t="s">
        <v>136</v>
      </c>
      <c r="C29" s="1495"/>
      <c r="D29" s="1495"/>
      <c r="E29" s="1496">
        <f>L4</f>
        <v>45631</v>
      </c>
      <c r="F29" s="1496"/>
      <c r="G29" s="1496"/>
    </row>
    <row r="31" spans="2:10" ht="18" hidden="1" x14ac:dyDescent="0.25">
      <c r="B31" s="1498" t="s">
        <v>127</v>
      </c>
      <c r="C31" s="1498"/>
      <c r="D31" s="1498"/>
      <c r="E31" s="1496">
        <f>D5</f>
        <v>45666</v>
      </c>
      <c r="F31" s="1496"/>
      <c r="G31" s="1496"/>
    </row>
    <row r="32" spans="2:10" ht="18" hidden="1" x14ac:dyDescent="0.25">
      <c r="B32" s="1498" t="s">
        <v>175</v>
      </c>
      <c r="C32" s="1498"/>
      <c r="D32" s="1498"/>
      <c r="E32" s="1496">
        <f>F5</f>
        <v>45684</v>
      </c>
      <c r="F32" s="1496"/>
      <c r="G32" s="1496"/>
      <c r="H32" s="1497" t="s">
        <v>197</v>
      </c>
      <c r="I32" s="1497"/>
      <c r="J32" s="1497"/>
    </row>
    <row r="33" spans="2:10" ht="18" hidden="1" x14ac:dyDescent="0.25">
      <c r="B33" s="1498" t="s">
        <v>173</v>
      </c>
      <c r="C33" s="1498"/>
      <c r="D33" s="1498"/>
      <c r="E33" s="1496">
        <f>H5</f>
        <v>45687</v>
      </c>
      <c r="F33" s="1496"/>
      <c r="G33" s="1496"/>
    </row>
    <row r="34" spans="2:10" ht="18" hidden="1" x14ac:dyDescent="0.25">
      <c r="B34" s="1498" t="s">
        <v>153</v>
      </c>
      <c r="C34" s="1498"/>
      <c r="D34" s="1498"/>
      <c r="E34" s="1496">
        <f>J5</f>
        <v>45683</v>
      </c>
      <c r="F34" s="1496"/>
      <c r="G34" s="1496"/>
    </row>
    <row r="35" spans="2:10" ht="18" hidden="1" x14ac:dyDescent="0.25">
      <c r="B35" s="1495" t="s">
        <v>136</v>
      </c>
      <c r="C35" s="1495"/>
      <c r="D35" s="1495"/>
      <c r="E35" s="1496">
        <f>L5</f>
        <v>45662</v>
      </c>
      <c r="F35" s="1496"/>
      <c r="G35" s="1496"/>
    </row>
    <row r="36" spans="2:10" hidden="1" x14ac:dyDescent="0.2"/>
    <row r="37" spans="2:10" ht="18" hidden="1" x14ac:dyDescent="0.25">
      <c r="B37" s="1498" t="s">
        <v>127</v>
      </c>
      <c r="C37" s="1498"/>
      <c r="D37" s="1498"/>
      <c r="E37" s="1496">
        <f>D6</f>
        <v>45698</v>
      </c>
      <c r="F37" s="1496"/>
      <c r="G37" s="1496"/>
    </row>
    <row r="38" spans="2:10" ht="18" hidden="1" x14ac:dyDescent="0.25">
      <c r="B38" s="1498" t="s">
        <v>175</v>
      </c>
      <c r="C38" s="1498"/>
      <c r="D38" s="1498"/>
      <c r="E38" s="1496">
        <f>F6</f>
        <v>45715</v>
      </c>
      <c r="F38" s="1496"/>
      <c r="G38" s="1496"/>
      <c r="H38" s="1497" t="s">
        <v>224</v>
      </c>
      <c r="I38" s="1497"/>
      <c r="J38" s="1497"/>
    </row>
    <row r="39" spans="2:10" ht="18" hidden="1" x14ac:dyDescent="0.25">
      <c r="B39" s="1498" t="s">
        <v>173</v>
      </c>
      <c r="C39" s="1498"/>
      <c r="D39" s="1498"/>
      <c r="E39" s="1496">
        <f>H6</f>
        <v>45715</v>
      </c>
      <c r="F39" s="1496"/>
      <c r="G39" s="1496"/>
    </row>
    <row r="40" spans="2:10" ht="18" hidden="1" x14ac:dyDescent="0.25">
      <c r="B40" s="1498" t="s">
        <v>153</v>
      </c>
      <c r="C40" s="1498"/>
      <c r="D40" s="1498"/>
      <c r="E40" s="1496">
        <f>J6</f>
        <v>45714</v>
      </c>
      <c r="F40" s="1496"/>
      <c r="G40" s="1496"/>
      <c r="H40" s="1497" t="s">
        <v>197</v>
      </c>
      <c r="I40" s="1497"/>
      <c r="J40" s="1497"/>
    </row>
    <row r="41" spans="2:10" ht="18" hidden="1" x14ac:dyDescent="0.25">
      <c r="B41" s="1495" t="s">
        <v>136</v>
      </c>
      <c r="C41" s="1495"/>
      <c r="D41" s="1495"/>
      <c r="E41" s="1496">
        <f>L6</f>
        <v>45693</v>
      </c>
      <c r="F41" s="1496"/>
      <c r="G41" s="1496"/>
    </row>
    <row r="42" spans="2:10" hidden="1" x14ac:dyDescent="0.2"/>
    <row r="43" spans="2:10" ht="18" hidden="1" x14ac:dyDescent="0.25">
      <c r="B43" s="1498" t="s">
        <v>127</v>
      </c>
      <c r="C43" s="1498"/>
      <c r="D43" s="1498"/>
      <c r="E43" s="1496">
        <f>D7</f>
        <v>45726</v>
      </c>
      <c r="F43" s="1496"/>
      <c r="G43" s="1496"/>
    </row>
    <row r="44" spans="2:10" ht="18" hidden="1" x14ac:dyDescent="0.25">
      <c r="B44" s="1498" t="s">
        <v>175</v>
      </c>
      <c r="C44" s="1498"/>
      <c r="D44" s="1498"/>
      <c r="E44" s="1496">
        <f>F7</f>
        <v>45743</v>
      </c>
      <c r="F44" s="1496"/>
      <c r="G44" s="1496"/>
      <c r="H44" s="1497" t="s">
        <v>224</v>
      </c>
      <c r="I44" s="1497"/>
      <c r="J44" s="1497"/>
    </row>
    <row r="45" spans="2:10" ht="18" hidden="1" x14ac:dyDescent="0.25">
      <c r="B45" s="1498" t="s">
        <v>173</v>
      </c>
      <c r="C45" s="1498"/>
      <c r="D45" s="1498"/>
      <c r="E45" s="1496">
        <f>H7</f>
        <v>45748</v>
      </c>
      <c r="F45" s="1496"/>
      <c r="G45" s="1496"/>
    </row>
    <row r="46" spans="2:10" ht="18" hidden="1" x14ac:dyDescent="0.25">
      <c r="B46" s="1498" t="s">
        <v>153</v>
      </c>
      <c r="C46" s="1498"/>
      <c r="D46" s="1498"/>
      <c r="E46" s="1496">
        <f>J7</f>
        <v>45742</v>
      </c>
      <c r="F46" s="1496"/>
      <c r="G46" s="1496"/>
      <c r="H46" s="1497" t="s">
        <v>197</v>
      </c>
      <c r="I46" s="1497"/>
      <c r="J46" s="1497"/>
    </row>
    <row r="47" spans="2:10" ht="18" hidden="1" x14ac:dyDescent="0.25">
      <c r="B47" s="1495" t="s">
        <v>136</v>
      </c>
      <c r="C47" s="1495"/>
      <c r="D47" s="1495"/>
      <c r="E47" s="1496">
        <f>L7</f>
        <v>45721</v>
      </c>
      <c r="F47" s="1496"/>
      <c r="G47" s="1496"/>
    </row>
    <row r="48" spans="2:10" ht="15" hidden="1" x14ac:dyDescent="0.25">
      <c r="G48" s="5"/>
    </row>
    <row r="49" spans="2:10" ht="18" hidden="1" x14ac:dyDescent="0.25">
      <c r="B49" s="1498" t="s">
        <v>127</v>
      </c>
      <c r="C49" s="1498"/>
      <c r="D49" s="1498"/>
      <c r="E49" s="1496">
        <f>D8</f>
        <v>45757</v>
      </c>
      <c r="F49" s="1496"/>
      <c r="G49" s="1496"/>
    </row>
    <row r="50" spans="2:10" ht="18" hidden="1" x14ac:dyDescent="0.25">
      <c r="B50" s="1498" t="s">
        <v>175</v>
      </c>
      <c r="C50" s="1498"/>
      <c r="D50" s="1498"/>
      <c r="E50" s="1496">
        <f>F8</f>
        <v>45774</v>
      </c>
      <c r="F50" s="1496"/>
      <c r="G50" s="1496"/>
      <c r="H50" s="1497" t="s">
        <v>224</v>
      </c>
      <c r="I50" s="1497"/>
      <c r="J50" s="1497"/>
    </row>
    <row r="51" spans="2:10" ht="18" hidden="1" x14ac:dyDescent="0.25">
      <c r="B51" s="1498" t="s">
        <v>173</v>
      </c>
      <c r="C51" s="1498"/>
      <c r="D51" s="1498"/>
      <c r="E51" s="1496">
        <f>H8</f>
        <v>45778</v>
      </c>
      <c r="F51" s="1496"/>
      <c r="G51" s="1496"/>
    </row>
    <row r="52" spans="2:10" ht="18" hidden="1" x14ac:dyDescent="0.25">
      <c r="B52" s="1498" t="s">
        <v>153</v>
      </c>
      <c r="C52" s="1498"/>
      <c r="D52" s="1498"/>
      <c r="E52" s="1496">
        <f>J8</f>
        <v>45774</v>
      </c>
      <c r="F52" s="1496"/>
      <c r="G52" s="1496"/>
      <c r="H52" s="1497" t="s">
        <v>197</v>
      </c>
      <c r="I52" s="1497"/>
      <c r="J52" s="1497"/>
    </row>
    <row r="53" spans="2:10" ht="18" hidden="1" x14ac:dyDescent="0.25">
      <c r="B53" s="1495" t="s">
        <v>136</v>
      </c>
      <c r="C53" s="1495"/>
      <c r="D53" s="1495"/>
      <c r="E53" s="1496">
        <f>L8</f>
        <v>45753</v>
      </c>
      <c r="F53" s="1496"/>
      <c r="G53" s="1496"/>
    </row>
    <row r="54" spans="2:10" ht="15" hidden="1" x14ac:dyDescent="0.25">
      <c r="G54" s="5"/>
    </row>
    <row r="55" spans="2:10" ht="18" x14ac:dyDescent="0.25">
      <c r="B55" s="1498" t="s">
        <v>127</v>
      </c>
      <c r="C55" s="1498"/>
      <c r="D55" s="1498"/>
      <c r="E55" s="1496">
        <f>D9</f>
        <v>45788</v>
      </c>
      <c r="F55" s="1496"/>
      <c r="G55" s="1496"/>
    </row>
    <row r="56" spans="2:10" ht="18" x14ac:dyDescent="0.25">
      <c r="B56" s="1498" t="s">
        <v>175</v>
      </c>
      <c r="C56" s="1498"/>
      <c r="D56" s="1498"/>
      <c r="E56" s="1496">
        <f>F9</f>
        <v>45804</v>
      </c>
      <c r="F56" s="1496"/>
      <c r="G56" s="1496"/>
      <c r="H56" s="1497" t="s">
        <v>224</v>
      </c>
      <c r="I56" s="1497"/>
      <c r="J56" s="1497"/>
    </row>
    <row r="57" spans="2:10" ht="18" x14ac:dyDescent="0.25">
      <c r="B57" s="1498" t="s">
        <v>173</v>
      </c>
      <c r="C57" s="1498"/>
      <c r="D57" s="1498"/>
      <c r="E57" s="1496">
        <f>H9</f>
        <v>45809</v>
      </c>
      <c r="F57" s="1496"/>
      <c r="G57" s="1496"/>
    </row>
    <row r="58" spans="2:10" ht="18" x14ac:dyDescent="0.25">
      <c r="B58" s="1498" t="s">
        <v>153</v>
      </c>
      <c r="C58" s="1498"/>
      <c r="D58" s="1498"/>
      <c r="E58" s="1496">
        <f>J9</f>
        <v>45803</v>
      </c>
      <c r="F58" s="1496"/>
      <c r="G58" s="1496"/>
      <c r="H58" s="1497" t="s">
        <v>197</v>
      </c>
      <c r="I58" s="1497"/>
      <c r="J58" s="1497"/>
    </row>
    <row r="59" spans="2:10" ht="18" x14ac:dyDescent="0.25">
      <c r="B59" s="1495" t="s">
        <v>136</v>
      </c>
      <c r="C59" s="1495"/>
      <c r="D59" s="1495"/>
      <c r="E59" s="1496">
        <f>L9</f>
        <v>45782</v>
      </c>
      <c r="F59" s="1496"/>
      <c r="G59" s="1496"/>
    </row>
  </sheetData>
  <autoFilter ref="A2:B16"/>
  <mergeCells count="86">
    <mergeCell ref="B43:D43"/>
    <mergeCell ref="E43:G43"/>
    <mergeCell ref="B41:D41"/>
    <mergeCell ref="E41:G41"/>
    <mergeCell ref="B40:D40"/>
    <mergeCell ref="B47:D47"/>
    <mergeCell ref="E47:G47"/>
    <mergeCell ref="B44:D44"/>
    <mergeCell ref="E44:G44"/>
    <mergeCell ref="H44:J44"/>
    <mergeCell ref="B45:D45"/>
    <mergeCell ref="E45:G45"/>
    <mergeCell ref="B46:D46"/>
    <mergeCell ref="E46:G46"/>
    <mergeCell ref="H46:J46"/>
    <mergeCell ref="E40:G40"/>
    <mergeCell ref="H38:J38"/>
    <mergeCell ref="B39:D39"/>
    <mergeCell ref="E39:G39"/>
    <mergeCell ref="B33:D33"/>
    <mergeCell ref="E33:G33"/>
    <mergeCell ref="B34:D34"/>
    <mergeCell ref="E34:G34"/>
    <mergeCell ref="B35:D35"/>
    <mergeCell ref="E35:G35"/>
    <mergeCell ref="B37:D37"/>
    <mergeCell ref="E37:G37"/>
    <mergeCell ref="B38:D38"/>
    <mergeCell ref="E38:G38"/>
    <mergeCell ref="H40:J40"/>
    <mergeCell ref="H32:J32"/>
    <mergeCell ref="B27:D27"/>
    <mergeCell ref="E27:G27"/>
    <mergeCell ref="B28:D28"/>
    <mergeCell ref="E28:G28"/>
    <mergeCell ref="B29:D29"/>
    <mergeCell ref="E29:G29"/>
    <mergeCell ref="B31:D31"/>
    <mergeCell ref="E31:G31"/>
    <mergeCell ref="B32:D32"/>
    <mergeCell ref="E32:G32"/>
    <mergeCell ref="H20:J20"/>
    <mergeCell ref="B25:D25"/>
    <mergeCell ref="E25:G25"/>
    <mergeCell ref="B26:D26"/>
    <mergeCell ref="E26:G26"/>
    <mergeCell ref="H26:J26"/>
    <mergeCell ref="E20:G20"/>
    <mergeCell ref="E21:G21"/>
    <mergeCell ref="E22:G22"/>
    <mergeCell ref="E23:G23"/>
    <mergeCell ref="E19:G19"/>
    <mergeCell ref="B23:D23"/>
    <mergeCell ref="B22:D22"/>
    <mergeCell ref="B21:D21"/>
    <mergeCell ref="B20:D20"/>
    <mergeCell ref="B19:D19"/>
    <mergeCell ref="C2:D2"/>
    <mergeCell ref="E2:F2"/>
    <mergeCell ref="G2:H2"/>
    <mergeCell ref="I2:J2"/>
    <mergeCell ref="K2:L2"/>
    <mergeCell ref="B49:D49"/>
    <mergeCell ref="E49:G49"/>
    <mergeCell ref="B50:D50"/>
    <mergeCell ref="E50:G50"/>
    <mergeCell ref="H50:J50"/>
    <mergeCell ref="B51:D51"/>
    <mergeCell ref="E51:G51"/>
    <mergeCell ref="B52:D52"/>
    <mergeCell ref="E52:G52"/>
    <mergeCell ref="H52:J52"/>
    <mergeCell ref="B53:D53"/>
    <mergeCell ref="E53:G53"/>
    <mergeCell ref="B55:D55"/>
    <mergeCell ref="E55:G55"/>
    <mergeCell ref="B56:D56"/>
    <mergeCell ref="E56:G56"/>
    <mergeCell ref="B59:D59"/>
    <mergeCell ref="E59:G59"/>
    <mergeCell ref="H56:J56"/>
    <mergeCell ref="B57:D57"/>
    <mergeCell ref="E57:G57"/>
    <mergeCell ref="B58:D58"/>
    <mergeCell ref="E58:G58"/>
    <mergeCell ref="H58:J5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31"/>
  <sheetViews>
    <sheetView rightToLeft="1" view="pageBreakPreview" zoomScale="92" zoomScaleNormal="100" zoomScaleSheetLayoutView="92" workbookViewId="0"/>
  </sheetViews>
  <sheetFormatPr defaultRowHeight="14.25" x14ac:dyDescent="0.2"/>
  <cols>
    <col min="1" max="1" width="3.625" customWidth="1"/>
    <col min="2" max="2" width="4.875" customWidth="1"/>
    <col min="3" max="3" width="7.125" customWidth="1"/>
    <col min="4" max="10" width="5.625" customWidth="1"/>
    <col min="11" max="11" width="15.375" customWidth="1"/>
    <col min="12" max="12" width="4.375" customWidth="1"/>
  </cols>
  <sheetData>
    <row r="1" spans="2:11" ht="15" thickBot="1" x14ac:dyDescent="0.25"/>
    <row r="2" spans="2:11" x14ac:dyDescent="0.2">
      <c r="B2" s="1564" t="s">
        <v>761</v>
      </c>
      <c r="C2" s="1565"/>
      <c r="D2" s="1565"/>
      <c r="E2" s="1565"/>
      <c r="F2" s="1565"/>
      <c r="G2" s="1565"/>
      <c r="H2" s="1565"/>
      <c r="I2" s="1565"/>
      <c r="J2" s="1565"/>
      <c r="K2" s="1566"/>
    </row>
    <row r="3" spans="2:11" ht="15" thickBot="1" x14ac:dyDescent="0.25">
      <c r="B3" s="1567"/>
      <c r="C3" s="1568"/>
      <c r="D3" s="1568"/>
      <c r="E3" s="1568"/>
      <c r="F3" s="1568"/>
      <c r="G3" s="1568"/>
      <c r="H3" s="1568"/>
      <c r="I3" s="1568"/>
      <c r="J3" s="1568"/>
      <c r="K3" s="1569"/>
    </row>
    <row r="4" spans="2:11" ht="15.75" thickBot="1" x14ac:dyDescent="0.3">
      <c r="B4" s="1570" t="s">
        <v>807</v>
      </c>
      <c r="C4" s="1571" t="s">
        <v>277</v>
      </c>
      <c r="D4" s="1572" t="s">
        <v>244</v>
      </c>
      <c r="E4" s="1572" t="s">
        <v>245</v>
      </c>
      <c r="F4" s="1572" t="s">
        <v>246</v>
      </c>
      <c r="G4" s="1572" t="s">
        <v>247</v>
      </c>
      <c r="H4" s="1572" t="s">
        <v>248</v>
      </c>
      <c r="I4" s="1573" t="s">
        <v>305</v>
      </c>
      <c r="J4" s="1574" t="s">
        <v>306</v>
      </c>
      <c r="K4" s="1575" t="s">
        <v>281</v>
      </c>
    </row>
    <row r="5" spans="2:11" ht="15" x14ac:dyDescent="0.25">
      <c r="B5" s="1576" t="s">
        <v>808</v>
      </c>
      <c r="C5" s="1577">
        <v>1</v>
      </c>
      <c r="D5" s="1578">
        <v>14</v>
      </c>
      <c r="E5" s="1579">
        <f>D5+1</f>
        <v>15</v>
      </c>
      <c r="F5" s="1579">
        <f>E5+1</f>
        <v>16</v>
      </c>
      <c r="G5" s="1579">
        <f t="shared" ref="G5:I5" si="0">F5+1</f>
        <v>17</v>
      </c>
      <c r="H5" s="1579">
        <f t="shared" si="0"/>
        <v>18</v>
      </c>
      <c r="I5" s="1580">
        <f t="shared" si="0"/>
        <v>19</v>
      </c>
      <c r="J5" s="1580">
        <f>I5+1</f>
        <v>20</v>
      </c>
      <c r="K5" s="1575" t="str">
        <f>B5</f>
        <v xml:space="preserve">صفر </v>
      </c>
    </row>
    <row r="6" spans="2:11" ht="15" x14ac:dyDescent="0.25">
      <c r="B6" s="1581"/>
      <c r="C6" s="1582">
        <v>2</v>
      </c>
      <c r="D6" s="1583">
        <f>J5+1</f>
        <v>21</v>
      </c>
      <c r="E6" s="1583">
        <f>D6+1</f>
        <v>22</v>
      </c>
      <c r="F6" s="1583">
        <f t="shared" ref="F6:J7" si="1">E6+1</f>
        <v>23</v>
      </c>
      <c r="G6" s="1583">
        <f t="shared" si="1"/>
        <v>24</v>
      </c>
      <c r="H6" s="1583">
        <f t="shared" si="1"/>
        <v>25</v>
      </c>
      <c r="I6" s="1584">
        <f t="shared" si="1"/>
        <v>26</v>
      </c>
      <c r="J6" s="1584">
        <f t="shared" si="1"/>
        <v>27</v>
      </c>
      <c r="K6" s="1585">
        <f>COUNT(D5:H7)</f>
        <v>13</v>
      </c>
    </row>
    <row r="7" spans="2:11" ht="21" customHeight="1" thickBot="1" x14ac:dyDescent="0.3">
      <c r="B7" s="1581"/>
      <c r="C7" s="1582">
        <v>3</v>
      </c>
      <c r="D7" s="1583">
        <f>J6+1</f>
        <v>28</v>
      </c>
      <c r="E7" s="1583">
        <f>D7+1</f>
        <v>29</v>
      </c>
      <c r="F7" s="1583">
        <f t="shared" si="1"/>
        <v>30</v>
      </c>
      <c r="G7" s="1586"/>
      <c r="H7" s="1586"/>
      <c r="I7" s="1584"/>
      <c r="J7" s="1584"/>
      <c r="K7" s="1585" t="s">
        <v>809</v>
      </c>
    </row>
    <row r="8" spans="2:11" ht="21" customHeight="1" x14ac:dyDescent="0.25">
      <c r="B8" s="1587" t="s">
        <v>142</v>
      </c>
      <c r="C8" s="1577" t="s">
        <v>810</v>
      </c>
      <c r="D8" s="1588"/>
      <c r="E8" s="1588"/>
      <c r="F8" s="1588"/>
      <c r="G8" s="1579">
        <v>1</v>
      </c>
      <c r="H8" s="1579">
        <f>G8+1</f>
        <v>2</v>
      </c>
      <c r="I8" s="1580">
        <f t="shared" ref="I8:J8" si="2">H8+1</f>
        <v>3</v>
      </c>
      <c r="J8" s="1580">
        <f t="shared" si="2"/>
        <v>4</v>
      </c>
      <c r="K8" s="1575" t="str">
        <f>B8</f>
        <v>ربيع الاول</v>
      </c>
    </row>
    <row r="9" spans="2:11" ht="15" x14ac:dyDescent="0.25">
      <c r="B9" s="1589"/>
      <c r="C9" s="1582">
        <v>4</v>
      </c>
      <c r="D9" s="1583">
        <f>J8+1</f>
        <v>5</v>
      </c>
      <c r="E9" s="1583">
        <f>D9+1</f>
        <v>6</v>
      </c>
      <c r="F9" s="1583">
        <f t="shared" ref="F9:J12" si="3">E9+1</f>
        <v>7</v>
      </c>
      <c r="G9" s="1583">
        <f t="shared" si="3"/>
        <v>8</v>
      </c>
      <c r="H9" s="1583">
        <f t="shared" si="3"/>
        <v>9</v>
      </c>
      <c r="I9" s="1584">
        <f t="shared" si="3"/>
        <v>10</v>
      </c>
      <c r="J9" s="1584">
        <f t="shared" si="3"/>
        <v>11</v>
      </c>
      <c r="K9" s="1585">
        <f>COUNT(D8:H12)-2</f>
        <v>20</v>
      </c>
    </row>
    <row r="10" spans="2:11" ht="15" x14ac:dyDescent="0.25">
      <c r="B10" s="1589"/>
      <c r="C10" s="1582">
        <v>5</v>
      </c>
      <c r="D10" s="1583">
        <f>J9+1</f>
        <v>12</v>
      </c>
      <c r="E10" s="1583">
        <f>D10+1</f>
        <v>13</v>
      </c>
      <c r="F10" s="1583">
        <f t="shared" si="3"/>
        <v>14</v>
      </c>
      <c r="G10" s="1583">
        <f t="shared" si="3"/>
        <v>15</v>
      </c>
      <c r="H10" s="1583">
        <f t="shared" si="3"/>
        <v>16</v>
      </c>
      <c r="I10" s="1584">
        <f t="shared" si="3"/>
        <v>17</v>
      </c>
      <c r="J10" s="1584">
        <f t="shared" si="3"/>
        <v>18</v>
      </c>
      <c r="K10" s="1585" t="s">
        <v>809</v>
      </c>
    </row>
    <row r="11" spans="2:11" ht="15" x14ac:dyDescent="0.25">
      <c r="B11" s="1589"/>
      <c r="C11" s="1582">
        <v>6</v>
      </c>
      <c r="D11" s="1584">
        <f>J10+1</f>
        <v>19</v>
      </c>
      <c r="E11" s="1584">
        <f>D11+1</f>
        <v>20</v>
      </c>
      <c r="F11" s="1583">
        <f t="shared" si="3"/>
        <v>21</v>
      </c>
      <c r="G11" s="1583">
        <f t="shared" si="3"/>
        <v>22</v>
      </c>
      <c r="H11" s="1583">
        <f t="shared" si="3"/>
        <v>23</v>
      </c>
      <c r="I11" s="1584">
        <f t="shared" si="3"/>
        <v>24</v>
      </c>
      <c r="J11" s="1584">
        <f t="shared" si="3"/>
        <v>25</v>
      </c>
      <c r="K11" s="1585"/>
    </row>
    <row r="12" spans="2:11" ht="15.75" thickBot="1" x14ac:dyDescent="0.3">
      <c r="B12" s="1590"/>
      <c r="C12" s="1591">
        <v>7</v>
      </c>
      <c r="D12" s="1583">
        <f>J11+1</f>
        <v>26</v>
      </c>
      <c r="E12" s="1583">
        <f>D12+1</f>
        <v>27</v>
      </c>
      <c r="F12" s="1583">
        <f t="shared" si="3"/>
        <v>28</v>
      </c>
      <c r="G12" s="1583">
        <f t="shared" si="3"/>
        <v>29</v>
      </c>
      <c r="H12" s="1583">
        <f t="shared" si="3"/>
        <v>30</v>
      </c>
      <c r="I12" s="1584"/>
      <c r="J12" s="1584"/>
      <c r="K12" s="1592"/>
    </row>
    <row r="13" spans="2:11" ht="15" x14ac:dyDescent="0.25">
      <c r="B13" s="1576" t="s">
        <v>118</v>
      </c>
      <c r="C13" s="1577" t="s">
        <v>810</v>
      </c>
      <c r="D13" s="1588"/>
      <c r="E13" s="1588"/>
      <c r="F13" s="1588"/>
      <c r="G13" s="1588"/>
      <c r="H13" s="1588"/>
      <c r="I13" s="1580">
        <v>1</v>
      </c>
      <c r="J13" s="1593">
        <f>I13+1</f>
        <v>2</v>
      </c>
      <c r="K13" s="1585" t="str">
        <f>B13</f>
        <v>ربيع الثاني</v>
      </c>
    </row>
    <row r="14" spans="2:11" ht="15" x14ac:dyDescent="0.25">
      <c r="B14" s="1581"/>
      <c r="C14" s="1582">
        <v>8</v>
      </c>
      <c r="D14" s="1583">
        <f>J13+1</f>
        <v>3</v>
      </c>
      <c r="E14" s="1583">
        <f>D14+1</f>
        <v>4</v>
      </c>
      <c r="F14" s="1583">
        <f t="shared" ref="F14:J18" si="4">E14+1</f>
        <v>5</v>
      </c>
      <c r="G14" s="1583">
        <f t="shared" si="4"/>
        <v>6</v>
      </c>
      <c r="H14" s="1583">
        <f t="shared" si="4"/>
        <v>7</v>
      </c>
      <c r="I14" s="1584">
        <f t="shared" si="4"/>
        <v>8</v>
      </c>
      <c r="J14" s="1584">
        <f t="shared" si="4"/>
        <v>9</v>
      </c>
      <c r="K14" s="1585">
        <f>COUNT(D13:H17)-1</f>
        <v>19</v>
      </c>
    </row>
    <row r="15" spans="2:11" ht="15" x14ac:dyDescent="0.25">
      <c r="B15" s="1581"/>
      <c r="C15" s="1582">
        <v>9</v>
      </c>
      <c r="D15" s="1583">
        <f>J14+1</f>
        <v>10</v>
      </c>
      <c r="E15" s="1583">
        <f>D15+1</f>
        <v>11</v>
      </c>
      <c r="F15" s="1583">
        <f t="shared" si="4"/>
        <v>12</v>
      </c>
      <c r="G15" s="1583">
        <f t="shared" si="4"/>
        <v>13</v>
      </c>
      <c r="H15" s="1584">
        <f t="shared" si="4"/>
        <v>14</v>
      </c>
      <c r="I15" s="1584">
        <f t="shared" si="4"/>
        <v>15</v>
      </c>
      <c r="J15" s="1584">
        <f t="shared" si="4"/>
        <v>16</v>
      </c>
      <c r="K15" s="1585"/>
    </row>
    <row r="16" spans="2:11" ht="15" x14ac:dyDescent="0.25">
      <c r="B16" s="1594"/>
      <c r="C16" s="1595">
        <v>10</v>
      </c>
      <c r="D16" s="1583">
        <f>J15+1</f>
        <v>17</v>
      </c>
      <c r="E16" s="1583">
        <f>D16+1</f>
        <v>18</v>
      </c>
      <c r="F16" s="1583">
        <f t="shared" si="4"/>
        <v>19</v>
      </c>
      <c r="G16" s="1583">
        <f t="shared" si="4"/>
        <v>20</v>
      </c>
      <c r="H16" s="1583">
        <f t="shared" si="4"/>
        <v>21</v>
      </c>
      <c r="I16" s="1584">
        <f t="shared" si="4"/>
        <v>22</v>
      </c>
      <c r="J16" s="1584">
        <f t="shared" si="4"/>
        <v>23</v>
      </c>
      <c r="K16" s="1585"/>
    </row>
    <row r="17" spans="2:11" ht="15.75" thickBot="1" x14ac:dyDescent="0.3">
      <c r="B17" s="1596"/>
      <c r="C17" s="1591">
        <v>11</v>
      </c>
      <c r="D17" s="1583">
        <f>J16+1</f>
        <v>24</v>
      </c>
      <c r="E17" s="1583">
        <f>D17+1</f>
        <v>25</v>
      </c>
      <c r="F17" s="1583">
        <f t="shared" si="4"/>
        <v>26</v>
      </c>
      <c r="G17" s="1583">
        <f t="shared" si="4"/>
        <v>27</v>
      </c>
      <c r="H17" s="1583">
        <f t="shared" si="4"/>
        <v>28</v>
      </c>
      <c r="I17" s="1584">
        <f t="shared" si="4"/>
        <v>29</v>
      </c>
      <c r="J17" s="1584">
        <f>I17+1</f>
        <v>30</v>
      </c>
      <c r="K17" s="1585" t="s">
        <v>811</v>
      </c>
    </row>
    <row r="18" spans="2:11" ht="21" customHeight="1" thickBot="1" x14ac:dyDescent="0.3">
      <c r="B18" s="632" t="s">
        <v>812</v>
      </c>
      <c r="C18" s="1597">
        <v>12</v>
      </c>
      <c r="D18" s="1598">
        <v>1</v>
      </c>
      <c r="E18" s="1598">
        <f>D18+1</f>
        <v>2</v>
      </c>
      <c r="F18" s="1598">
        <f t="shared" si="4"/>
        <v>3</v>
      </c>
      <c r="G18" s="1598">
        <f t="shared" si="4"/>
        <v>4</v>
      </c>
      <c r="H18" s="1599">
        <f t="shared" si="4"/>
        <v>5</v>
      </c>
      <c r="I18" s="1599">
        <f t="shared" si="4"/>
        <v>6</v>
      </c>
      <c r="J18" s="1599">
        <f t="shared" si="4"/>
        <v>7</v>
      </c>
      <c r="K18" s="1600">
        <v>4</v>
      </c>
    </row>
    <row r="19" spans="2:11" ht="15.75" thickBot="1" x14ac:dyDescent="0.3">
      <c r="B19" s="1542" t="s">
        <v>237</v>
      </c>
      <c r="C19" s="1543"/>
      <c r="D19" s="1543"/>
      <c r="E19" s="1543"/>
      <c r="F19" s="1543"/>
      <c r="G19" s="1543"/>
      <c r="H19" s="1543"/>
      <c r="I19" s="1543"/>
      <c r="J19" s="1543"/>
      <c r="K19" s="1601">
        <f>K6+K14+K18+K9+1</f>
        <v>57</v>
      </c>
    </row>
    <row r="20" spans="2:11" ht="15" x14ac:dyDescent="0.2">
      <c r="B20" s="1602" t="s">
        <v>813</v>
      </c>
      <c r="C20" s="1603"/>
      <c r="D20" s="1603"/>
      <c r="E20" s="1603"/>
      <c r="F20" s="1604"/>
      <c r="G20" s="1605">
        <v>45522</v>
      </c>
      <c r="H20" s="1605"/>
      <c r="I20" s="1606">
        <f t="shared" ref="I20:I21" si="5">G20</f>
        <v>45522</v>
      </c>
      <c r="J20" s="1606"/>
      <c r="K20" s="1607"/>
    </row>
    <row r="21" spans="2:11" ht="18.75" customHeight="1" x14ac:dyDescent="0.2">
      <c r="B21" s="1608" t="s">
        <v>814</v>
      </c>
      <c r="C21" s="1609"/>
      <c r="D21" s="1609"/>
      <c r="E21" s="1609"/>
      <c r="F21" s="1610"/>
      <c r="G21" s="1611">
        <v>45557</v>
      </c>
      <c r="H21" s="1611"/>
      <c r="I21" s="1612">
        <f t="shared" si="5"/>
        <v>45557</v>
      </c>
      <c r="J21" s="1612"/>
      <c r="K21" s="1613"/>
    </row>
    <row r="22" spans="2:11" ht="18.75" customHeight="1" x14ac:dyDescent="0.2">
      <c r="B22" s="1608" t="s">
        <v>815</v>
      </c>
      <c r="C22" s="1609"/>
      <c r="D22" s="1609"/>
      <c r="E22" s="1609"/>
      <c r="F22" s="1610"/>
      <c r="G22" s="1611">
        <v>45582</v>
      </c>
      <c r="H22" s="1611"/>
      <c r="I22" s="1612">
        <f>G22</f>
        <v>45582</v>
      </c>
      <c r="J22" s="1612"/>
      <c r="K22" s="1613"/>
    </row>
    <row r="23" spans="2:11" ht="18.75" customHeight="1" x14ac:dyDescent="0.2">
      <c r="B23" s="1608" t="s">
        <v>261</v>
      </c>
      <c r="C23" s="1609"/>
      <c r="D23" s="1609"/>
      <c r="E23" s="1609"/>
      <c r="F23" s="1610"/>
      <c r="G23" s="1611">
        <v>45603</v>
      </c>
      <c r="H23" s="1611"/>
      <c r="I23" s="1612">
        <f>G23</f>
        <v>45603</v>
      </c>
      <c r="J23" s="1612"/>
      <c r="K23" s="1613"/>
    </row>
    <row r="24" spans="2:11" ht="15.75" thickBot="1" x14ac:dyDescent="0.25">
      <c r="B24" s="1614" t="s">
        <v>816</v>
      </c>
      <c r="C24" s="1615"/>
      <c r="D24" s="1615"/>
      <c r="E24" s="1615"/>
      <c r="F24" s="1616"/>
      <c r="G24" s="1617">
        <v>45613</v>
      </c>
      <c r="H24" s="1617"/>
      <c r="I24" s="1618">
        <f>G24</f>
        <v>45613</v>
      </c>
      <c r="J24" s="1618"/>
      <c r="K24" s="1619"/>
    </row>
    <row r="49" spans="2:11" ht="15" thickBot="1" x14ac:dyDescent="0.25"/>
    <row r="50" spans="2:11" x14ac:dyDescent="0.2">
      <c r="B50" s="1564" t="s">
        <v>772</v>
      </c>
      <c r="C50" s="1565"/>
      <c r="D50" s="1565"/>
      <c r="E50" s="1565"/>
      <c r="F50" s="1565"/>
      <c r="G50" s="1565"/>
      <c r="H50" s="1565"/>
      <c r="I50" s="1565"/>
      <c r="J50" s="1565"/>
      <c r="K50" s="1566"/>
    </row>
    <row r="51" spans="2:11" ht="15" thickBot="1" x14ac:dyDescent="0.25">
      <c r="B51" s="1567"/>
      <c r="C51" s="1568"/>
      <c r="D51" s="1568"/>
      <c r="E51" s="1568"/>
      <c r="F51" s="1568"/>
      <c r="G51" s="1568"/>
      <c r="H51" s="1568"/>
      <c r="I51" s="1568"/>
      <c r="J51" s="1568"/>
      <c r="K51" s="1569"/>
    </row>
    <row r="52" spans="2:11" ht="15.75" thickBot="1" x14ac:dyDescent="0.3">
      <c r="B52" s="1570" t="s">
        <v>807</v>
      </c>
      <c r="C52" s="1571" t="s">
        <v>277</v>
      </c>
      <c r="D52" s="1572" t="s">
        <v>244</v>
      </c>
      <c r="E52" s="1572" t="s">
        <v>245</v>
      </c>
      <c r="F52" s="1572" t="s">
        <v>246</v>
      </c>
      <c r="G52" s="1572" t="s">
        <v>247</v>
      </c>
      <c r="H52" s="1572" t="s">
        <v>248</v>
      </c>
      <c r="I52" s="1573" t="s">
        <v>305</v>
      </c>
      <c r="J52" s="1574" t="s">
        <v>306</v>
      </c>
      <c r="K52" s="1575" t="s">
        <v>281</v>
      </c>
    </row>
    <row r="53" spans="2:11" ht="15" x14ac:dyDescent="0.25">
      <c r="B53" s="1576" t="s">
        <v>812</v>
      </c>
      <c r="C53" s="1577">
        <v>1</v>
      </c>
      <c r="D53" s="1578">
        <v>15</v>
      </c>
      <c r="E53" s="1579">
        <f>D53+1</f>
        <v>16</v>
      </c>
      <c r="F53" s="1579">
        <f>E53+1</f>
        <v>17</v>
      </c>
      <c r="G53" s="1579">
        <f t="shared" ref="G53:J54" si="6">F53+1</f>
        <v>18</v>
      </c>
      <c r="H53" s="1579">
        <f t="shared" si="6"/>
        <v>19</v>
      </c>
      <c r="I53" s="1580">
        <f t="shared" si="6"/>
        <v>20</v>
      </c>
      <c r="J53" s="1580">
        <f>I53+1</f>
        <v>21</v>
      </c>
      <c r="K53" s="1575" t="str">
        <f>B53</f>
        <v>جماد1</v>
      </c>
    </row>
    <row r="54" spans="2:11" ht="15" x14ac:dyDescent="0.25">
      <c r="B54" s="1581"/>
      <c r="C54" s="1582">
        <v>2</v>
      </c>
      <c r="D54" s="1583">
        <f>J53+1</f>
        <v>22</v>
      </c>
      <c r="E54" s="1583">
        <f>D54+1</f>
        <v>23</v>
      </c>
      <c r="F54" s="1583">
        <f t="shared" ref="F54" si="7">E54+1</f>
        <v>24</v>
      </c>
      <c r="G54" s="1583">
        <f t="shared" si="6"/>
        <v>25</v>
      </c>
      <c r="H54" s="1583">
        <f t="shared" si="6"/>
        <v>26</v>
      </c>
      <c r="I54" s="1584">
        <f t="shared" si="6"/>
        <v>27</v>
      </c>
      <c r="J54" s="1584">
        <f t="shared" si="6"/>
        <v>28</v>
      </c>
      <c r="K54" s="1585">
        <f>COUNT(D53:H55)</f>
        <v>11</v>
      </c>
    </row>
    <row r="55" spans="2:11" ht="15.75" thickBot="1" x14ac:dyDescent="0.3">
      <c r="B55" s="1581"/>
      <c r="C55" s="1582" t="s">
        <v>810</v>
      </c>
      <c r="D55" s="1583">
        <f>J54+1</f>
        <v>29</v>
      </c>
      <c r="E55" s="1586"/>
      <c r="F55" s="1586"/>
      <c r="G55" s="1586"/>
      <c r="H55" s="1586"/>
      <c r="I55" s="1584"/>
      <c r="J55" s="1584"/>
      <c r="K55" s="1585" t="s">
        <v>809</v>
      </c>
    </row>
    <row r="56" spans="2:11" ht="15" x14ac:dyDescent="0.25">
      <c r="B56" s="1587" t="s">
        <v>817</v>
      </c>
      <c r="C56" s="1577">
        <v>3</v>
      </c>
      <c r="D56" s="1588"/>
      <c r="E56" s="1579">
        <v>1</v>
      </c>
      <c r="F56" s="1579">
        <f>E56+1</f>
        <v>2</v>
      </c>
      <c r="G56" s="1579">
        <f>F56+1</f>
        <v>3</v>
      </c>
      <c r="H56" s="1579">
        <f>G56+1</f>
        <v>4</v>
      </c>
      <c r="I56" s="1580">
        <f t="shared" ref="I56:J59" si="8">H56+1</f>
        <v>5</v>
      </c>
      <c r="J56" s="1580">
        <f t="shared" si="8"/>
        <v>6</v>
      </c>
      <c r="K56" s="1575" t="str">
        <f>B56</f>
        <v>جماد2</v>
      </c>
    </row>
    <row r="57" spans="2:11" ht="15" x14ac:dyDescent="0.25">
      <c r="B57" s="1589"/>
      <c r="C57" s="1582">
        <v>4</v>
      </c>
      <c r="D57" s="1583">
        <f>J56+1</f>
        <v>7</v>
      </c>
      <c r="E57" s="1583">
        <f>D57+1</f>
        <v>8</v>
      </c>
      <c r="F57" s="1583">
        <f t="shared" ref="F57:H60" si="9">E57+1</f>
        <v>9</v>
      </c>
      <c r="G57" s="1584">
        <f t="shared" si="9"/>
        <v>10</v>
      </c>
      <c r="H57" s="1584">
        <f t="shared" si="9"/>
        <v>11</v>
      </c>
      <c r="I57" s="1584">
        <f t="shared" si="8"/>
        <v>12</v>
      </c>
      <c r="J57" s="1584">
        <f t="shared" si="8"/>
        <v>13</v>
      </c>
      <c r="K57" s="1585">
        <f>COUNT(D56:H60)-2</f>
        <v>20</v>
      </c>
    </row>
    <row r="58" spans="2:11" ht="15" x14ac:dyDescent="0.25">
      <c r="B58" s="1589"/>
      <c r="C58" s="1582">
        <v>5</v>
      </c>
      <c r="D58" s="1583">
        <f>J57+1</f>
        <v>14</v>
      </c>
      <c r="E58" s="1583">
        <f>D58+1</f>
        <v>15</v>
      </c>
      <c r="F58" s="1583">
        <f t="shared" si="9"/>
        <v>16</v>
      </c>
      <c r="G58" s="1583">
        <f t="shared" si="9"/>
        <v>17</v>
      </c>
      <c r="H58" s="1583">
        <f t="shared" si="9"/>
        <v>18</v>
      </c>
      <c r="I58" s="1584">
        <f t="shared" si="8"/>
        <v>19</v>
      </c>
      <c r="J58" s="1584">
        <f t="shared" si="8"/>
        <v>20</v>
      </c>
      <c r="K58" s="1585" t="s">
        <v>809</v>
      </c>
    </row>
    <row r="59" spans="2:11" ht="15" x14ac:dyDescent="0.25">
      <c r="B59" s="1589"/>
      <c r="C59" s="1582">
        <v>6</v>
      </c>
      <c r="D59" s="1583">
        <f>J58+1</f>
        <v>21</v>
      </c>
      <c r="E59" s="1583">
        <f>D59+1</f>
        <v>22</v>
      </c>
      <c r="F59" s="1583">
        <f t="shared" si="9"/>
        <v>23</v>
      </c>
      <c r="G59" s="1583">
        <f t="shared" si="9"/>
        <v>24</v>
      </c>
      <c r="H59" s="1583">
        <f t="shared" si="9"/>
        <v>25</v>
      </c>
      <c r="I59" s="1584">
        <f t="shared" si="8"/>
        <v>26</v>
      </c>
      <c r="J59" s="1584">
        <f t="shared" si="8"/>
        <v>27</v>
      </c>
      <c r="K59" s="1585"/>
    </row>
    <row r="60" spans="2:11" ht="15.75" thickBot="1" x14ac:dyDescent="0.3">
      <c r="B60" s="1590"/>
      <c r="C60" s="1591">
        <v>7</v>
      </c>
      <c r="D60" s="1583">
        <f>J59+1</f>
        <v>28</v>
      </c>
      <c r="E60" s="1583">
        <f>D60+1</f>
        <v>29</v>
      </c>
      <c r="F60" s="1583">
        <f t="shared" si="9"/>
        <v>30</v>
      </c>
      <c r="G60" s="1586"/>
      <c r="H60" s="1586"/>
      <c r="I60" s="1584"/>
      <c r="J60" s="1584"/>
      <c r="K60" s="1585"/>
    </row>
    <row r="61" spans="2:11" ht="15" x14ac:dyDescent="0.25">
      <c r="B61" s="1576" t="s">
        <v>178</v>
      </c>
      <c r="C61" s="1577" t="s">
        <v>810</v>
      </c>
      <c r="D61" s="1588"/>
      <c r="E61" s="1588"/>
      <c r="F61" s="1588"/>
      <c r="G61" s="1579">
        <v>1</v>
      </c>
      <c r="H61" s="1579">
        <f>G61+1</f>
        <v>2</v>
      </c>
      <c r="I61" s="1580">
        <f>H61+1</f>
        <v>3</v>
      </c>
      <c r="J61" s="1593">
        <f>I61+1</f>
        <v>4</v>
      </c>
      <c r="K61" s="1575" t="str">
        <f>B61</f>
        <v>رجب</v>
      </c>
    </row>
    <row r="62" spans="2:11" ht="15" x14ac:dyDescent="0.25">
      <c r="B62" s="1581"/>
      <c r="C62" s="1582" t="s">
        <v>810</v>
      </c>
      <c r="D62" s="1584">
        <f>J61+1</f>
        <v>5</v>
      </c>
      <c r="E62" s="1584">
        <f>D62+1</f>
        <v>6</v>
      </c>
      <c r="F62" s="1584">
        <f t="shared" ref="F62:J65" si="10">E62+1</f>
        <v>7</v>
      </c>
      <c r="G62" s="1584">
        <f t="shared" si="10"/>
        <v>8</v>
      </c>
      <c r="H62" s="1584">
        <f t="shared" si="10"/>
        <v>9</v>
      </c>
      <c r="I62" s="1584">
        <f t="shared" si="10"/>
        <v>10</v>
      </c>
      <c r="J62" s="1620">
        <f t="shared" si="10"/>
        <v>11</v>
      </c>
      <c r="K62" s="1585">
        <f>COUNT(D61:H65)-5</f>
        <v>17</v>
      </c>
    </row>
    <row r="63" spans="2:11" ht="15" x14ac:dyDescent="0.25">
      <c r="B63" s="1581"/>
      <c r="C63" s="1582">
        <v>8</v>
      </c>
      <c r="D63" s="1621">
        <f>J62+1</f>
        <v>12</v>
      </c>
      <c r="E63" s="1583">
        <f>D63+1</f>
        <v>13</v>
      </c>
      <c r="F63" s="1583">
        <f t="shared" si="10"/>
        <v>14</v>
      </c>
      <c r="G63" s="1583">
        <f t="shared" si="10"/>
        <v>15</v>
      </c>
      <c r="H63" s="1583">
        <f t="shared" si="10"/>
        <v>16</v>
      </c>
      <c r="I63" s="1584">
        <f t="shared" si="10"/>
        <v>17</v>
      </c>
      <c r="J63" s="1620">
        <f t="shared" si="10"/>
        <v>18</v>
      </c>
      <c r="K63" s="1585" t="s">
        <v>809</v>
      </c>
    </row>
    <row r="64" spans="2:11" ht="15" x14ac:dyDescent="0.25">
      <c r="B64" s="1594"/>
      <c r="C64" s="1595">
        <v>9</v>
      </c>
      <c r="D64" s="1583">
        <f>J63+1</f>
        <v>19</v>
      </c>
      <c r="E64" s="1583">
        <f>D64+1</f>
        <v>20</v>
      </c>
      <c r="F64" s="1583">
        <f t="shared" si="10"/>
        <v>21</v>
      </c>
      <c r="G64" s="1583">
        <f t="shared" si="10"/>
        <v>22</v>
      </c>
      <c r="H64" s="1583">
        <f t="shared" si="10"/>
        <v>23</v>
      </c>
      <c r="I64" s="1584">
        <f t="shared" si="10"/>
        <v>24</v>
      </c>
      <c r="J64" s="1620">
        <f t="shared" si="10"/>
        <v>25</v>
      </c>
      <c r="K64" s="1622"/>
    </row>
    <row r="65" spans="2:11" ht="15.75" thickBot="1" x14ac:dyDescent="0.3">
      <c r="B65" s="1596"/>
      <c r="C65" s="1591">
        <v>10</v>
      </c>
      <c r="D65" s="1583">
        <f>J64+1</f>
        <v>26</v>
      </c>
      <c r="E65" s="1583">
        <f>D65+1</f>
        <v>27</v>
      </c>
      <c r="F65" s="1583">
        <f t="shared" si="10"/>
        <v>28</v>
      </c>
      <c r="G65" s="1583">
        <f t="shared" si="10"/>
        <v>29</v>
      </c>
      <c r="H65" s="1583">
        <f t="shared" si="10"/>
        <v>30</v>
      </c>
      <c r="I65" s="1584"/>
      <c r="J65" s="1620"/>
      <c r="K65" s="1623"/>
    </row>
    <row r="66" spans="2:11" ht="15" x14ac:dyDescent="0.25">
      <c r="B66" s="1624" t="s">
        <v>179</v>
      </c>
      <c r="C66" s="1597"/>
      <c r="D66" s="1625"/>
      <c r="E66" s="1625"/>
      <c r="F66" s="1625"/>
      <c r="G66" s="1625"/>
      <c r="H66" s="1625"/>
      <c r="I66" s="1599">
        <v>1</v>
      </c>
      <c r="J66" s="1626">
        <f>I66+1</f>
        <v>2</v>
      </c>
      <c r="K66" s="1575"/>
    </row>
    <row r="67" spans="2:11" ht="15" x14ac:dyDescent="0.25">
      <c r="B67" s="1627"/>
      <c r="C67" s="1597">
        <v>11</v>
      </c>
      <c r="D67" s="1598">
        <f>J66+1</f>
        <v>3</v>
      </c>
      <c r="E67" s="1598">
        <f t="shared" ref="E67:J70" si="11">D67+1</f>
        <v>4</v>
      </c>
      <c r="F67" s="1598">
        <f t="shared" si="11"/>
        <v>5</v>
      </c>
      <c r="G67" s="1598">
        <f t="shared" si="11"/>
        <v>6</v>
      </c>
      <c r="H67" s="1598">
        <f t="shared" si="11"/>
        <v>7</v>
      </c>
      <c r="I67" s="1599">
        <f t="shared" si="11"/>
        <v>8</v>
      </c>
      <c r="J67" s="1626">
        <f t="shared" si="11"/>
        <v>9</v>
      </c>
      <c r="K67" s="1585" t="s">
        <v>179</v>
      </c>
    </row>
    <row r="68" spans="2:11" ht="15" x14ac:dyDescent="0.25">
      <c r="B68" s="1627"/>
      <c r="C68" s="1597">
        <v>12</v>
      </c>
      <c r="D68" s="1598">
        <f>J67+1</f>
        <v>10</v>
      </c>
      <c r="E68" s="1598">
        <f t="shared" si="11"/>
        <v>11</v>
      </c>
      <c r="F68" s="1598">
        <f t="shared" si="11"/>
        <v>12</v>
      </c>
      <c r="G68" s="1598">
        <f t="shared" si="11"/>
        <v>13</v>
      </c>
      <c r="H68" s="1598">
        <f t="shared" si="11"/>
        <v>14</v>
      </c>
      <c r="I68" s="1599">
        <f t="shared" si="11"/>
        <v>15</v>
      </c>
      <c r="J68" s="1626">
        <f t="shared" si="11"/>
        <v>16</v>
      </c>
      <c r="K68" s="1585">
        <f>COUNT(D66:H69)</f>
        <v>15</v>
      </c>
    </row>
    <row r="69" spans="2:11" ht="15.75" thickBot="1" x14ac:dyDescent="0.3">
      <c r="B69" s="1627"/>
      <c r="C69" s="1597">
        <v>13</v>
      </c>
      <c r="D69" s="1598">
        <f>J68+1</f>
        <v>17</v>
      </c>
      <c r="E69" s="1598">
        <f t="shared" si="11"/>
        <v>18</v>
      </c>
      <c r="F69" s="1598">
        <f t="shared" si="11"/>
        <v>19</v>
      </c>
      <c r="G69" s="1598">
        <f t="shared" si="11"/>
        <v>20</v>
      </c>
      <c r="H69" s="1598">
        <f t="shared" si="11"/>
        <v>21</v>
      </c>
      <c r="I69" s="1599">
        <f t="shared" si="11"/>
        <v>22</v>
      </c>
      <c r="J69" s="1626">
        <f t="shared" si="11"/>
        <v>23</v>
      </c>
      <c r="K69" s="1585" t="s">
        <v>809</v>
      </c>
    </row>
    <row r="70" spans="2:11" ht="15.75" thickBot="1" x14ac:dyDescent="0.3">
      <c r="B70" s="1628"/>
      <c r="C70" s="1597" t="s">
        <v>810</v>
      </c>
      <c r="D70" s="1599">
        <f>J69+1</f>
        <v>24</v>
      </c>
      <c r="E70" s="1599">
        <f t="shared" si="11"/>
        <v>25</v>
      </c>
      <c r="F70" s="1598">
        <f t="shared" si="11"/>
        <v>26</v>
      </c>
      <c r="G70" s="1598">
        <f t="shared" si="11"/>
        <v>27</v>
      </c>
      <c r="H70" s="1598">
        <f t="shared" si="11"/>
        <v>28</v>
      </c>
      <c r="I70" s="1599">
        <f>H70+1</f>
        <v>29</v>
      </c>
      <c r="J70" s="1599"/>
      <c r="K70" s="378" t="s">
        <v>818</v>
      </c>
    </row>
    <row r="71" spans="2:11" ht="15.75" thickBot="1" x14ac:dyDescent="0.3">
      <c r="B71" s="1542" t="s">
        <v>237</v>
      </c>
      <c r="C71" s="1543"/>
      <c r="D71" s="1543"/>
      <c r="E71" s="1543"/>
      <c r="F71" s="1543"/>
      <c r="G71" s="1543"/>
      <c r="H71" s="1543"/>
      <c r="I71" s="1543"/>
      <c r="J71" s="1544"/>
      <c r="K71" s="1600">
        <f>K54+K62+K68+K57</f>
        <v>63</v>
      </c>
    </row>
    <row r="72" spans="2:11" ht="15" x14ac:dyDescent="0.25">
      <c r="B72" s="1629" t="s">
        <v>819</v>
      </c>
      <c r="C72" s="1630"/>
      <c r="D72" s="1630"/>
      <c r="E72" s="1630"/>
      <c r="F72" s="1631"/>
      <c r="G72" s="1632">
        <v>45613</v>
      </c>
      <c r="H72" s="1633"/>
      <c r="I72" s="1634">
        <f>G72</f>
        <v>45613</v>
      </c>
      <c r="J72" s="1635"/>
      <c r="K72" s="1636"/>
    </row>
    <row r="73" spans="2:11" ht="15" x14ac:dyDescent="0.25">
      <c r="B73" s="1637" t="s">
        <v>820</v>
      </c>
      <c r="C73" s="1638"/>
      <c r="D73" s="1638"/>
      <c r="E73" s="1638"/>
      <c r="F73" s="1639"/>
      <c r="G73" s="1640">
        <v>45637</v>
      </c>
      <c r="H73" s="1641"/>
      <c r="I73" s="1642">
        <f>G73</f>
        <v>45637</v>
      </c>
      <c r="J73" s="1643"/>
      <c r="K73" s="1644"/>
    </row>
    <row r="74" spans="2:11" ht="15" x14ac:dyDescent="0.25">
      <c r="B74" s="1637" t="s">
        <v>14</v>
      </c>
      <c r="C74" s="1638"/>
      <c r="D74" s="1638"/>
      <c r="E74" s="1638"/>
      <c r="F74" s="1639"/>
      <c r="G74" s="1645">
        <v>45660</v>
      </c>
      <c r="H74" s="1645"/>
      <c r="I74" s="1646">
        <f t="shared" ref="I74:I76" si="12">G74</f>
        <v>45660</v>
      </c>
      <c r="J74" s="1646"/>
      <c r="K74" s="1647"/>
    </row>
    <row r="75" spans="2:11" ht="15" x14ac:dyDescent="0.25">
      <c r="B75" s="1637" t="s">
        <v>15</v>
      </c>
      <c r="C75" s="1638"/>
      <c r="D75" s="1638"/>
      <c r="E75" s="1638"/>
      <c r="F75" s="1639"/>
      <c r="G75" s="1645">
        <v>45669</v>
      </c>
      <c r="H75" s="1645"/>
      <c r="I75" s="1646">
        <f t="shared" si="12"/>
        <v>45669</v>
      </c>
      <c r="J75" s="1646"/>
      <c r="K75" s="1647"/>
    </row>
    <row r="76" spans="2:11" ht="15.75" thickBot="1" x14ac:dyDescent="0.3">
      <c r="B76" s="1049" t="s">
        <v>16</v>
      </c>
      <c r="C76" s="1648"/>
      <c r="D76" s="1648"/>
      <c r="E76" s="1648"/>
      <c r="F76" s="1649"/>
      <c r="G76" s="1650">
        <v>45708</v>
      </c>
      <c r="H76" s="1650"/>
      <c r="I76" s="1651">
        <f t="shared" si="12"/>
        <v>45708</v>
      </c>
      <c r="J76" s="1651"/>
      <c r="K76" s="1652"/>
    </row>
    <row r="100" spans="2:11" ht="15" thickBot="1" x14ac:dyDescent="0.25"/>
    <row r="101" spans="2:11" x14ac:dyDescent="0.2">
      <c r="B101" s="1564" t="s">
        <v>780</v>
      </c>
      <c r="C101" s="1565"/>
      <c r="D101" s="1565"/>
      <c r="E101" s="1565"/>
      <c r="F101" s="1565"/>
      <c r="G101" s="1565"/>
      <c r="H101" s="1565"/>
      <c r="I101" s="1565"/>
      <c r="J101" s="1565"/>
      <c r="K101" s="1566"/>
    </row>
    <row r="102" spans="2:11" ht="15" thickBot="1" x14ac:dyDescent="0.25">
      <c r="B102" s="1567"/>
      <c r="C102" s="1568"/>
      <c r="D102" s="1568"/>
      <c r="E102" s="1568"/>
      <c r="F102" s="1568"/>
      <c r="G102" s="1568"/>
      <c r="H102" s="1568"/>
      <c r="I102" s="1568"/>
      <c r="J102" s="1568"/>
      <c r="K102" s="1569"/>
    </row>
    <row r="103" spans="2:11" ht="15.75" thickBot="1" x14ac:dyDescent="0.3">
      <c r="B103" s="1570" t="s">
        <v>807</v>
      </c>
      <c r="C103" s="1571" t="s">
        <v>277</v>
      </c>
      <c r="D103" s="1572" t="s">
        <v>244</v>
      </c>
      <c r="E103" s="1572" t="s">
        <v>245</v>
      </c>
      <c r="F103" s="1572" t="s">
        <v>246</v>
      </c>
      <c r="G103" s="1572" t="s">
        <v>247</v>
      </c>
      <c r="H103" s="1572" t="s">
        <v>248</v>
      </c>
      <c r="I103" s="1573" t="s">
        <v>305</v>
      </c>
      <c r="J103" s="1574" t="s">
        <v>306</v>
      </c>
      <c r="K103" s="1575" t="s">
        <v>281</v>
      </c>
    </row>
    <row r="104" spans="2:11" ht="15" x14ac:dyDescent="0.25">
      <c r="B104" s="1576" t="s">
        <v>180</v>
      </c>
      <c r="C104" s="1577">
        <v>1</v>
      </c>
      <c r="D104" s="1578">
        <v>2</v>
      </c>
      <c r="E104" s="1579">
        <f t="shared" ref="E104:J111" si="13">D104+1</f>
        <v>3</v>
      </c>
      <c r="F104" s="1579">
        <f t="shared" si="13"/>
        <v>4</v>
      </c>
      <c r="G104" s="1579">
        <f t="shared" si="13"/>
        <v>5</v>
      </c>
      <c r="H104" s="1579">
        <f t="shared" si="13"/>
        <v>6</v>
      </c>
      <c r="I104" s="1580">
        <f t="shared" si="13"/>
        <v>7</v>
      </c>
      <c r="J104" s="1580">
        <f t="shared" si="13"/>
        <v>8</v>
      </c>
      <c r="K104" s="1575" t="str">
        <f>B104</f>
        <v>رمضان</v>
      </c>
    </row>
    <row r="105" spans="2:11" ht="15" x14ac:dyDescent="0.25">
      <c r="B105" s="1581"/>
      <c r="C105" s="1582">
        <v>2</v>
      </c>
      <c r="D105" s="1583">
        <f>J104+1</f>
        <v>9</v>
      </c>
      <c r="E105" s="1583">
        <f t="shared" si="13"/>
        <v>10</v>
      </c>
      <c r="F105" s="1583">
        <f t="shared" si="13"/>
        <v>11</v>
      </c>
      <c r="G105" s="1583">
        <f t="shared" si="13"/>
        <v>12</v>
      </c>
      <c r="H105" s="1583">
        <f t="shared" si="13"/>
        <v>13</v>
      </c>
      <c r="I105" s="1584">
        <f t="shared" si="13"/>
        <v>14</v>
      </c>
      <c r="J105" s="1584">
        <f t="shared" si="13"/>
        <v>15</v>
      </c>
      <c r="K105" s="1585">
        <f>COUNT(D104:H107)-6</f>
        <v>14</v>
      </c>
    </row>
    <row r="106" spans="2:11" ht="15" x14ac:dyDescent="0.25">
      <c r="B106" s="1581"/>
      <c r="C106" s="1582">
        <v>3</v>
      </c>
      <c r="D106" s="1583">
        <f>J105+1</f>
        <v>16</v>
      </c>
      <c r="E106" s="1583">
        <f t="shared" si="13"/>
        <v>17</v>
      </c>
      <c r="F106" s="1583">
        <f t="shared" si="13"/>
        <v>18</v>
      </c>
      <c r="G106" s="1583">
        <f t="shared" si="13"/>
        <v>19</v>
      </c>
      <c r="H106" s="1584">
        <f t="shared" si="13"/>
        <v>20</v>
      </c>
      <c r="I106" s="1584">
        <f t="shared" si="13"/>
        <v>21</v>
      </c>
      <c r="J106" s="1584">
        <f t="shared" si="13"/>
        <v>22</v>
      </c>
      <c r="K106" s="1585" t="s">
        <v>809</v>
      </c>
    </row>
    <row r="107" spans="2:11" ht="15.75" thickBot="1" x14ac:dyDescent="0.3">
      <c r="B107" s="1596"/>
      <c r="C107" s="1653" t="s">
        <v>198</v>
      </c>
      <c r="D107" s="1654">
        <f>J106+1</f>
        <v>23</v>
      </c>
      <c r="E107" s="1654">
        <f t="shared" si="13"/>
        <v>24</v>
      </c>
      <c r="F107" s="1654">
        <f t="shared" si="13"/>
        <v>25</v>
      </c>
      <c r="G107" s="1654">
        <f t="shared" si="13"/>
        <v>26</v>
      </c>
      <c r="H107" s="1654">
        <f t="shared" si="13"/>
        <v>27</v>
      </c>
      <c r="I107" s="1654">
        <f>H107+1</f>
        <v>28</v>
      </c>
      <c r="J107" s="1654">
        <f>I107+1</f>
        <v>29</v>
      </c>
      <c r="K107" s="1600" t="s">
        <v>809</v>
      </c>
    </row>
    <row r="108" spans="2:11" ht="15" x14ac:dyDescent="0.25">
      <c r="B108" s="1587" t="s">
        <v>105</v>
      </c>
      <c r="C108" s="1655"/>
      <c r="D108" s="1580">
        <v>1</v>
      </c>
      <c r="E108" s="1580">
        <f>D108+1</f>
        <v>2</v>
      </c>
      <c r="F108" s="1580">
        <f t="shared" si="13"/>
        <v>3</v>
      </c>
      <c r="G108" s="1580">
        <f t="shared" si="13"/>
        <v>4</v>
      </c>
      <c r="H108" s="1580">
        <f t="shared" si="13"/>
        <v>5</v>
      </c>
      <c r="I108" s="1580">
        <f t="shared" si="13"/>
        <v>6</v>
      </c>
      <c r="J108" s="1580">
        <f t="shared" si="13"/>
        <v>7</v>
      </c>
      <c r="K108" s="1575" t="str">
        <f>B108</f>
        <v>شوال</v>
      </c>
    </row>
    <row r="109" spans="2:11" ht="15" x14ac:dyDescent="0.25">
      <c r="B109" s="1589"/>
      <c r="C109" s="1582">
        <v>4</v>
      </c>
      <c r="D109" s="1583">
        <f>J108+1</f>
        <v>8</v>
      </c>
      <c r="E109" s="1583">
        <f>D109+1</f>
        <v>9</v>
      </c>
      <c r="F109" s="1583">
        <f t="shared" si="13"/>
        <v>10</v>
      </c>
      <c r="G109" s="1583">
        <f t="shared" si="13"/>
        <v>11</v>
      </c>
      <c r="H109" s="1583">
        <f t="shared" si="13"/>
        <v>12</v>
      </c>
      <c r="I109" s="1584">
        <f t="shared" si="13"/>
        <v>13</v>
      </c>
      <c r="J109" s="1584">
        <f t="shared" si="13"/>
        <v>14</v>
      </c>
      <c r="K109" s="1585">
        <f>COUNT(D108:H112)-5</f>
        <v>17</v>
      </c>
    </row>
    <row r="110" spans="2:11" ht="15" x14ac:dyDescent="0.25">
      <c r="B110" s="1589"/>
      <c r="C110" s="1582">
        <v>5</v>
      </c>
      <c r="D110" s="1656">
        <f>J109+1</f>
        <v>15</v>
      </c>
      <c r="E110" s="1656">
        <f>D110+1</f>
        <v>16</v>
      </c>
      <c r="F110" s="1656">
        <f t="shared" si="13"/>
        <v>17</v>
      </c>
      <c r="G110" s="1656">
        <f t="shared" si="13"/>
        <v>18</v>
      </c>
      <c r="H110" s="1656">
        <f t="shared" si="13"/>
        <v>19</v>
      </c>
      <c r="I110" s="1584">
        <f t="shared" si="13"/>
        <v>20</v>
      </c>
      <c r="J110" s="1584">
        <f t="shared" si="13"/>
        <v>21</v>
      </c>
      <c r="K110" s="1585" t="s">
        <v>809</v>
      </c>
    </row>
    <row r="111" spans="2:11" ht="15.75" thickBot="1" x14ac:dyDescent="0.3">
      <c r="B111" s="1589"/>
      <c r="C111" s="1595">
        <v>6</v>
      </c>
      <c r="D111" s="1656">
        <f>J110+1</f>
        <v>22</v>
      </c>
      <c r="E111" s="1656">
        <f>D111+1</f>
        <v>23</v>
      </c>
      <c r="F111" s="1656">
        <f t="shared" si="13"/>
        <v>24</v>
      </c>
      <c r="G111" s="1656">
        <f t="shared" si="13"/>
        <v>25</v>
      </c>
      <c r="H111" s="1656">
        <f t="shared" si="13"/>
        <v>26</v>
      </c>
      <c r="I111" s="1584">
        <f t="shared" si="13"/>
        <v>27</v>
      </c>
      <c r="J111" s="1584">
        <f t="shared" si="13"/>
        <v>28</v>
      </c>
      <c r="K111" s="1585"/>
    </row>
    <row r="112" spans="2:11" ht="15.75" thickBot="1" x14ac:dyDescent="0.3">
      <c r="B112" s="1657"/>
      <c r="C112" s="1171">
        <v>7</v>
      </c>
      <c r="D112" s="1658">
        <f>J111+1</f>
        <v>29</v>
      </c>
      <c r="E112" s="1656">
        <f>D112+1</f>
        <v>30</v>
      </c>
      <c r="F112" s="1656"/>
      <c r="G112" s="1656"/>
      <c r="H112" s="1656"/>
      <c r="I112" s="1584"/>
      <c r="J112" s="1584"/>
      <c r="K112" s="1585"/>
    </row>
    <row r="113" spans="2:11" ht="15.75" thickBot="1" x14ac:dyDescent="0.3">
      <c r="B113" s="1659" t="s">
        <v>181</v>
      </c>
      <c r="C113" s="1172"/>
      <c r="D113" s="1660"/>
      <c r="E113" s="1579"/>
      <c r="F113" s="1579">
        <v>1</v>
      </c>
      <c r="G113" s="1579">
        <f t="shared" ref="G113:J116" si="14">F113+1</f>
        <v>2</v>
      </c>
      <c r="H113" s="1579">
        <f t="shared" si="14"/>
        <v>3</v>
      </c>
      <c r="I113" s="1579">
        <f t="shared" si="14"/>
        <v>4</v>
      </c>
      <c r="J113" s="1661">
        <f t="shared" si="14"/>
        <v>5</v>
      </c>
      <c r="K113" s="1575" t="str">
        <f>B113</f>
        <v>ذو القعدة</v>
      </c>
    </row>
    <row r="114" spans="2:11" ht="15" x14ac:dyDescent="0.25">
      <c r="B114" s="1581"/>
      <c r="C114" s="1662">
        <v>8</v>
      </c>
      <c r="D114" s="1663">
        <f>J113+1</f>
        <v>6</v>
      </c>
      <c r="E114" s="1584">
        <f t="shared" ref="E114:F117" si="15">D114+1</f>
        <v>7</v>
      </c>
      <c r="F114" s="1583">
        <f t="shared" si="15"/>
        <v>8</v>
      </c>
      <c r="G114" s="1583">
        <f t="shared" si="14"/>
        <v>9</v>
      </c>
      <c r="H114" s="1583">
        <f t="shared" si="14"/>
        <v>10</v>
      </c>
      <c r="I114" s="1584">
        <f t="shared" si="14"/>
        <v>11</v>
      </c>
      <c r="J114" s="1664">
        <f t="shared" si="14"/>
        <v>12</v>
      </c>
      <c r="K114" s="1585">
        <f>COUNT(D113:H117)-2</f>
        <v>19</v>
      </c>
    </row>
    <row r="115" spans="2:11" ht="15" x14ac:dyDescent="0.25">
      <c r="B115" s="1581"/>
      <c r="C115" s="1665">
        <v>9</v>
      </c>
      <c r="D115" s="1666">
        <f>J114+1</f>
        <v>13</v>
      </c>
      <c r="E115" s="1583">
        <f t="shared" si="15"/>
        <v>14</v>
      </c>
      <c r="F115" s="1583">
        <f t="shared" si="15"/>
        <v>15</v>
      </c>
      <c r="G115" s="1583">
        <f t="shared" si="14"/>
        <v>16</v>
      </c>
      <c r="H115" s="1583">
        <f t="shared" si="14"/>
        <v>17</v>
      </c>
      <c r="I115" s="1584">
        <f t="shared" si="14"/>
        <v>18</v>
      </c>
      <c r="J115" s="1664">
        <f t="shared" si="14"/>
        <v>19</v>
      </c>
      <c r="K115" s="1585" t="s">
        <v>809</v>
      </c>
    </row>
    <row r="116" spans="2:11" ht="15.75" thickBot="1" x14ac:dyDescent="0.3">
      <c r="B116" s="1594"/>
      <c r="C116" s="1667">
        <v>10</v>
      </c>
      <c r="D116" s="1666">
        <f>J115+1</f>
        <v>20</v>
      </c>
      <c r="E116" s="1583">
        <f t="shared" si="15"/>
        <v>21</v>
      </c>
      <c r="F116" s="1583">
        <f t="shared" si="15"/>
        <v>22</v>
      </c>
      <c r="G116" s="1583">
        <f t="shared" si="14"/>
        <v>23</v>
      </c>
      <c r="H116" s="1583">
        <f t="shared" si="14"/>
        <v>24</v>
      </c>
      <c r="I116" s="1584">
        <f t="shared" si="14"/>
        <v>25</v>
      </c>
      <c r="J116" s="1664">
        <f t="shared" si="14"/>
        <v>26</v>
      </c>
      <c r="K116" s="1585"/>
    </row>
    <row r="117" spans="2:11" ht="15.75" thickBot="1" x14ac:dyDescent="0.3">
      <c r="B117" s="1668"/>
      <c r="C117" s="1171">
        <v>11</v>
      </c>
      <c r="D117" s="1669">
        <f>J116+1</f>
        <v>27</v>
      </c>
      <c r="E117" s="1670">
        <f t="shared" si="15"/>
        <v>28</v>
      </c>
      <c r="F117" s="1670">
        <f t="shared" si="15"/>
        <v>29</v>
      </c>
      <c r="G117" s="1670"/>
      <c r="H117" s="1670"/>
      <c r="I117" s="1654"/>
      <c r="J117" s="1671"/>
      <c r="K117" s="1600"/>
    </row>
    <row r="118" spans="2:11" ht="14.25" customHeight="1" thickBot="1" x14ac:dyDescent="0.3">
      <c r="B118" s="1672" t="s">
        <v>182</v>
      </c>
      <c r="C118" s="1172"/>
      <c r="D118" s="1673"/>
      <c r="E118" s="1674"/>
      <c r="F118" s="1674"/>
      <c r="G118" s="1675">
        <v>1</v>
      </c>
      <c r="H118" s="1675">
        <f>G118+1</f>
        <v>2</v>
      </c>
      <c r="I118" s="1674">
        <f t="shared" ref="I118:J118" si="16">H118+1</f>
        <v>3</v>
      </c>
      <c r="J118" s="1674">
        <f t="shared" si="16"/>
        <v>4</v>
      </c>
      <c r="K118" s="1585" t="str">
        <f>B118</f>
        <v>ذو الحجة</v>
      </c>
    </row>
    <row r="119" spans="2:11" ht="15" x14ac:dyDescent="0.25">
      <c r="B119" s="1589"/>
      <c r="C119" s="1676" t="s">
        <v>198</v>
      </c>
      <c r="D119" s="1674">
        <f>J118+1</f>
        <v>5</v>
      </c>
      <c r="E119" s="1674">
        <f>D119+1</f>
        <v>6</v>
      </c>
      <c r="F119" s="1674">
        <f t="shared" ref="F119:J122" si="17">E119+1</f>
        <v>7</v>
      </c>
      <c r="G119" s="1674">
        <f t="shared" si="17"/>
        <v>8</v>
      </c>
      <c r="H119" s="1674">
        <f t="shared" si="17"/>
        <v>9</v>
      </c>
      <c r="I119" s="1674">
        <f t="shared" si="17"/>
        <v>10</v>
      </c>
      <c r="J119" s="1674">
        <f t="shared" si="17"/>
        <v>11</v>
      </c>
      <c r="K119" s="1585">
        <f>COUNT(D121:H122)+2</f>
        <v>11</v>
      </c>
    </row>
    <row r="120" spans="2:11" ht="15" x14ac:dyDescent="0.25">
      <c r="B120" s="1589"/>
      <c r="C120" s="1677"/>
      <c r="D120" s="1674">
        <f>J119+1</f>
        <v>12</v>
      </c>
      <c r="E120" s="1674">
        <f>D120+1</f>
        <v>13</v>
      </c>
      <c r="F120" s="1674">
        <f t="shared" si="17"/>
        <v>14</v>
      </c>
      <c r="G120" s="1674">
        <f t="shared" si="17"/>
        <v>15</v>
      </c>
      <c r="H120" s="1674">
        <f t="shared" si="17"/>
        <v>16</v>
      </c>
      <c r="I120" s="1674">
        <f t="shared" si="17"/>
        <v>17</v>
      </c>
      <c r="J120" s="1674">
        <f t="shared" si="17"/>
        <v>18</v>
      </c>
      <c r="K120" s="1585" t="s">
        <v>809</v>
      </c>
    </row>
    <row r="121" spans="2:11" ht="15" x14ac:dyDescent="0.25">
      <c r="B121" s="1589"/>
      <c r="C121" s="1665">
        <v>12</v>
      </c>
      <c r="D121" s="1675">
        <f>J120+1</f>
        <v>19</v>
      </c>
      <c r="E121" s="1675">
        <f>D121+1</f>
        <v>20</v>
      </c>
      <c r="F121" s="1675">
        <f t="shared" si="17"/>
        <v>21</v>
      </c>
      <c r="G121" s="1675">
        <f t="shared" si="17"/>
        <v>22</v>
      </c>
      <c r="H121" s="1675">
        <f t="shared" si="17"/>
        <v>23</v>
      </c>
      <c r="I121" s="1674">
        <f t="shared" si="17"/>
        <v>24</v>
      </c>
      <c r="J121" s="1674">
        <f t="shared" si="17"/>
        <v>25</v>
      </c>
      <c r="K121" s="1585"/>
    </row>
    <row r="122" spans="2:11" ht="15.75" thickBot="1" x14ac:dyDescent="0.3">
      <c r="B122" s="1589"/>
      <c r="C122" s="1678">
        <v>13</v>
      </c>
      <c r="D122" s="1679">
        <f>J121+1</f>
        <v>26</v>
      </c>
      <c r="E122" s="1679">
        <f>D122+1</f>
        <v>27</v>
      </c>
      <c r="F122" s="1679">
        <f t="shared" si="17"/>
        <v>28</v>
      </c>
      <c r="G122" s="1679">
        <f t="shared" si="17"/>
        <v>29</v>
      </c>
      <c r="H122" s="1679"/>
      <c r="I122" s="1680"/>
      <c r="J122" s="1680"/>
      <c r="K122" s="1585"/>
    </row>
    <row r="123" spans="2:11" ht="15.75" thickBot="1" x14ac:dyDescent="0.3">
      <c r="B123" s="1681" t="s">
        <v>112</v>
      </c>
      <c r="C123" s="464"/>
      <c r="D123" s="1682"/>
      <c r="E123" s="1682"/>
      <c r="F123" s="1682"/>
      <c r="G123" s="1682"/>
      <c r="H123" s="1683">
        <v>1</v>
      </c>
      <c r="I123" s="1684">
        <f>H123+1</f>
        <v>2</v>
      </c>
      <c r="J123" s="1684">
        <f>I123+1</f>
        <v>3</v>
      </c>
      <c r="K123" s="465" t="s">
        <v>821</v>
      </c>
    </row>
    <row r="124" spans="2:11" ht="15.75" thickBot="1" x14ac:dyDescent="0.3">
      <c r="B124" s="1685" t="s">
        <v>237</v>
      </c>
      <c r="C124" s="1686"/>
      <c r="D124" s="1686"/>
      <c r="E124" s="1686"/>
      <c r="F124" s="1686"/>
      <c r="G124" s="1686"/>
      <c r="H124" s="1686"/>
      <c r="I124" s="1686"/>
      <c r="J124" s="1686"/>
      <c r="K124" s="1585">
        <f>K105+K114+K119+K109</f>
        <v>61</v>
      </c>
    </row>
    <row r="125" spans="2:11" ht="15" x14ac:dyDescent="0.25">
      <c r="B125" s="1687" t="s">
        <v>822</v>
      </c>
      <c r="C125" s="1688"/>
      <c r="D125" s="1688"/>
      <c r="E125" s="1688"/>
      <c r="F125" s="1688"/>
      <c r="G125" s="1689">
        <v>45718</v>
      </c>
      <c r="H125" s="1689"/>
      <c r="I125" s="1690">
        <f>G125</f>
        <v>45718</v>
      </c>
      <c r="J125" s="1690"/>
      <c r="K125" s="1691"/>
    </row>
    <row r="126" spans="2:11" ht="15" x14ac:dyDescent="0.25">
      <c r="B126" s="1439" t="s">
        <v>21</v>
      </c>
      <c r="C126" s="1440"/>
      <c r="D126" s="1440"/>
      <c r="E126" s="1440"/>
      <c r="F126" s="1440"/>
      <c r="G126" s="1645">
        <v>45736</v>
      </c>
      <c r="H126" s="1645"/>
      <c r="I126" s="1646">
        <f>G126</f>
        <v>45736</v>
      </c>
      <c r="J126" s="1646"/>
      <c r="K126" s="1647"/>
    </row>
    <row r="127" spans="2:11" ht="15" x14ac:dyDescent="0.25">
      <c r="B127" s="1439" t="s">
        <v>22</v>
      </c>
      <c r="C127" s="1440"/>
      <c r="D127" s="1440"/>
      <c r="E127" s="1440"/>
      <c r="F127" s="1440"/>
      <c r="G127" s="1645">
        <v>45753</v>
      </c>
      <c r="H127" s="1645"/>
      <c r="I127" s="1646">
        <f>G127</f>
        <v>45753</v>
      </c>
      <c r="J127" s="1646"/>
      <c r="K127" s="1647"/>
    </row>
    <row r="128" spans="2:11" ht="15" x14ac:dyDescent="0.25">
      <c r="B128" s="1439" t="s">
        <v>823</v>
      </c>
      <c r="C128" s="1440"/>
      <c r="D128" s="1440"/>
      <c r="E128" s="1440"/>
      <c r="F128" s="1440"/>
      <c r="G128" s="1645">
        <v>45781</v>
      </c>
      <c r="H128" s="1645"/>
      <c r="I128" s="1646">
        <f t="shared" ref="I128:I131" si="18">G128</f>
        <v>45781</v>
      </c>
      <c r="J128" s="1646"/>
      <c r="K128" s="1647"/>
    </row>
    <row r="129" spans="2:11" ht="15" x14ac:dyDescent="0.25">
      <c r="B129" s="1439" t="s">
        <v>23</v>
      </c>
      <c r="C129" s="1440"/>
      <c r="D129" s="1440"/>
      <c r="E129" s="1440"/>
      <c r="F129" s="1440"/>
      <c r="G129" s="1645">
        <v>45807</v>
      </c>
      <c r="H129" s="1645"/>
      <c r="I129" s="1646">
        <f t="shared" si="18"/>
        <v>45807</v>
      </c>
      <c r="J129" s="1646"/>
      <c r="K129" s="1647"/>
    </row>
    <row r="130" spans="2:11" ht="15" x14ac:dyDescent="0.25">
      <c r="B130" s="1439" t="s">
        <v>824</v>
      </c>
      <c r="C130" s="1440"/>
      <c r="D130" s="1440"/>
      <c r="E130" s="1440"/>
      <c r="F130" s="1440"/>
      <c r="G130" s="1645">
        <v>45823</v>
      </c>
      <c r="H130" s="1645"/>
      <c r="I130" s="1646">
        <f t="shared" si="18"/>
        <v>45823</v>
      </c>
      <c r="J130" s="1646"/>
      <c r="K130" s="1647"/>
    </row>
    <row r="131" spans="2:11" ht="15.75" thickBot="1" x14ac:dyDescent="0.3">
      <c r="B131" s="1436" t="s">
        <v>25</v>
      </c>
      <c r="C131" s="1437"/>
      <c r="D131" s="1437"/>
      <c r="E131" s="1437"/>
      <c r="F131" s="1437"/>
      <c r="G131" s="1650">
        <v>45834</v>
      </c>
      <c r="H131" s="1650"/>
      <c r="I131" s="1651">
        <f t="shared" si="18"/>
        <v>45834</v>
      </c>
      <c r="J131" s="1651"/>
      <c r="K131" s="1652"/>
    </row>
  </sheetData>
  <sheetProtection algorithmName="SHA-512" hashValue="FvNHEGULGU7YyteG1aTFPK63Ypg7tmu2PAiPO+bm4jMuXSd1XpRU+iUYMBcqbAmMa8JcKLaB4aPU6RftjqvsAw==" saltValue="IIzuAtffAj2t22RqqYkQ1g==" spinCount="100000" sheet="1" objects="1" scenarios="1"/>
  <mergeCells count="72">
    <mergeCell ref="B130:F130"/>
    <mergeCell ref="G130:H130"/>
    <mergeCell ref="I130:K130"/>
    <mergeCell ref="B131:F131"/>
    <mergeCell ref="G131:H131"/>
    <mergeCell ref="I131:K131"/>
    <mergeCell ref="B128:F128"/>
    <mergeCell ref="G128:H128"/>
    <mergeCell ref="I128:K128"/>
    <mergeCell ref="B129:F129"/>
    <mergeCell ref="G129:H129"/>
    <mergeCell ref="I129:K129"/>
    <mergeCell ref="B126:F126"/>
    <mergeCell ref="G126:H126"/>
    <mergeCell ref="I126:K126"/>
    <mergeCell ref="B127:F127"/>
    <mergeCell ref="G127:H127"/>
    <mergeCell ref="I127:K127"/>
    <mergeCell ref="B118:B122"/>
    <mergeCell ref="C119:C120"/>
    <mergeCell ref="B124:J124"/>
    <mergeCell ref="B125:F125"/>
    <mergeCell ref="G125:H125"/>
    <mergeCell ref="I125:K125"/>
    <mergeCell ref="B76:F76"/>
    <mergeCell ref="G76:H76"/>
    <mergeCell ref="I76:K76"/>
    <mergeCell ref="B101:K102"/>
    <mergeCell ref="B104:B107"/>
    <mergeCell ref="C107:C108"/>
    <mergeCell ref="B108:B112"/>
    <mergeCell ref="C112:C113"/>
    <mergeCell ref="B113:B117"/>
    <mergeCell ref="C117:C118"/>
    <mergeCell ref="B74:F74"/>
    <mergeCell ref="G74:H74"/>
    <mergeCell ref="I74:K74"/>
    <mergeCell ref="B75:F75"/>
    <mergeCell ref="G75:H75"/>
    <mergeCell ref="I75:K75"/>
    <mergeCell ref="B72:F72"/>
    <mergeCell ref="G72:H72"/>
    <mergeCell ref="I72:K72"/>
    <mergeCell ref="B73:F73"/>
    <mergeCell ref="G73:H73"/>
    <mergeCell ref="I73:K73"/>
    <mergeCell ref="B50:K51"/>
    <mergeCell ref="B53:B55"/>
    <mergeCell ref="B56:B60"/>
    <mergeCell ref="B61:B65"/>
    <mergeCell ref="B66:B70"/>
    <mergeCell ref="B71:J71"/>
    <mergeCell ref="B23:F23"/>
    <mergeCell ref="G23:H23"/>
    <mergeCell ref="I23:K23"/>
    <mergeCell ref="B24:F24"/>
    <mergeCell ref="G24:H24"/>
    <mergeCell ref="I24:K24"/>
    <mergeCell ref="B21:F21"/>
    <mergeCell ref="G21:H21"/>
    <mergeCell ref="I21:K21"/>
    <mergeCell ref="B22:F22"/>
    <mergeCell ref="G22:H22"/>
    <mergeCell ref="I22:K22"/>
    <mergeCell ref="B2:K3"/>
    <mergeCell ref="B5:B7"/>
    <mergeCell ref="B8:B12"/>
    <mergeCell ref="B13:B17"/>
    <mergeCell ref="B19:J19"/>
    <mergeCell ref="B20:F20"/>
    <mergeCell ref="G20:H20"/>
    <mergeCell ref="I20:K20"/>
  </mergeCells>
  <pageMargins left="0.7" right="0.7" top="0.75" bottom="0.75" header="0.3" footer="0.3"/>
  <pageSetup paperSize="9" orientation="portrait" r:id="rId1"/>
  <rowBreaks count="1" manualBreakCount="1">
    <brk id="48" max="11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K29"/>
  <sheetViews>
    <sheetView rightToLeft="1" view="pageBreakPreview" zoomScaleNormal="90" zoomScaleSheetLayoutView="100" workbookViewId="0"/>
  </sheetViews>
  <sheetFormatPr defaultRowHeight="14.25" x14ac:dyDescent="0.2"/>
  <cols>
    <col min="1" max="1" width="1.625" style="121" customWidth="1"/>
    <col min="2" max="2" width="12" style="121" customWidth="1"/>
    <col min="3" max="37" width="2.625" style="121" customWidth="1"/>
    <col min="38" max="16384" width="9" style="121"/>
  </cols>
  <sheetData>
    <row r="1" spans="2:37" ht="9" customHeight="1" thickBot="1" x14ac:dyDescent="0.25"/>
    <row r="2" spans="2:37" ht="15.75" thickBot="1" x14ac:dyDescent="0.3">
      <c r="B2" s="1516" t="s">
        <v>793</v>
      </c>
      <c r="C2" s="1517"/>
      <c r="D2" s="1517"/>
      <c r="E2" s="1517"/>
      <c r="F2" s="1517"/>
      <c r="G2" s="1517"/>
      <c r="H2" s="1517"/>
      <c r="I2" s="1517"/>
      <c r="J2" s="1517"/>
      <c r="K2" s="1517"/>
      <c r="L2" s="1517"/>
      <c r="M2" s="1517"/>
      <c r="N2" s="1517"/>
      <c r="O2" s="1517"/>
      <c r="P2" s="1517"/>
      <c r="Q2" s="1517"/>
      <c r="R2" s="1517"/>
      <c r="S2" s="1517"/>
      <c r="T2" s="1517"/>
      <c r="U2" s="1517"/>
      <c r="V2" s="1517"/>
      <c r="W2" s="1517"/>
      <c r="X2" s="1517"/>
      <c r="Y2" s="1517"/>
      <c r="Z2" s="1517"/>
      <c r="AA2" s="1517"/>
      <c r="AB2" s="1517"/>
      <c r="AC2" s="1517"/>
      <c r="AD2" s="1517"/>
      <c r="AE2" s="1517"/>
      <c r="AF2" s="1517"/>
      <c r="AG2" s="1517"/>
      <c r="AH2" s="1517"/>
      <c r="AI2" s="1517"/>
      <c r="AJ2" s="1517"/>
      <c r="AK2" s="1518"/>
    </row>
    <row r="3" spans="2:37" ht="35.25" thickBot="1" x14ac:dyDescent="0.25">
      <c r="B3" s="1519"/>
      <c r="C3" s="1520" t="s">
        <v>304</v>
      </c>
      <c r="D3" s="1520" t="s">
        <v>245</v>
      </c>
      <c r="E3" s="1520" t="s">
        <v>246</v>
      </c>
      <c r="F3" s="1520" t="s">
        <v>247</v>
      </c>
      <c r="G3" s="1520" t="s">
        <v>248</v>
      </c>
      <c r="H3" s="1521" t="s">
        <v>305</v>
      </c>
      <c r="I3" s="1521" t="s">
        <v>306</v>
      </c>
      <c r="J3" s="1520" t="s">
        <v>244</v>
      </c>
      <c r="K3" s="1520" t="s">
        <v>245</v>
      </c>
      <c r="L3" s="1520" t="s">
        <v>246</v>
      </c>
      <c r="M3" s="1520" t="s">
        <v>247</v>
      </c>
      <c r="N3" s="1520" t="s">
        <v>248</v>
      </c>
      <c r="O3" s="1521" t="s">
        <v>305</v>
      </c>
      <c r="P3" s="1521" t="s">
        <v>306</v>
      </c>
      <c r="Q3" s="1520" t="s">
        <v>244</v>
      </c>
      <c r="R3" s="1520" t="s">
        <v>245</v>
      </c>
      <c r="S3" s="1520" t="s">
        <v>246</v>
      </c>
      <c r="T3" s="1520" t="s">
        <v>247</v>
      </c>
      <c r="U3" s="1520" t="s">
        <v>248</v>
      </c>
      <c r="V3" s="1521" t="s">
        <v>305</v>
      </c>
      <c r="W3" s="1521" t="s">
        <v>306</v>
      </c>
      <c r="X3" s="1520" t="s">
        <v>244</v>
      </c>
      <c r="Y3" s="1520" t="s">
        <v>245</v>
      </c>
      <c r="Z3" s="1520" t="s">
        <v>246</v>
      </c>
      <c r="AA3" s="1520" t="s">
        <v>247</v>
      </c>
      <c r="AB3" s="1520" t="s">
        <v>248</v>
      </c>
      <c r="AC3" s="1521" t="s">
        <v>305</v>
      </c>
      <c r="AD3" s="1521" t="s">
        <v>306</v>
      </c>
      <c r="AE3" s="1520" t="s">
        <v>244</v>
      </c>
      <c r="AF3" s="1520" t="s">
        <v>245</v>
      </c>
      <c r="AG3" s="1520" t="s">
        <v>246</v>
      </c>
      <c r="AH3" s="1520" t="s">
        <v>247</v>
      </c>
      <c r="AI3" s="1520" t="s">
        <v>248</v>
      </c>
      <c r="AJ3" s="1521" t="s">
        <v>305</v>
      </c>
      <c r="AK3" s="1522" t="s">
        <v>306</v>
      </c>
    </row>
    <row r="4" spans="2:37" ht="12.95" customHeight="1" x14ac:dyDescent="0.2">
      <c r="B4" s="377" t="s">
        <v>349</v>
      </c>
      <c r="C4" s="1557">
        <v>1</v>
      </c>
      <c r="D4" s="1523">
        <f>C4+1</f>
        <v>2</v>
      </c>
      <c r="E4" s="1523">
        <f>D4+1</f>
        <v>3</v>
      </c>
      <c r="F4" s="1523">
        <f t="shared" ref="F4:U11" si="0">E4+1</f>
        <v>4</v>
      </c>
      <c r="G4" s="1523">
        <f t="shared" si="0"/>
        <v>5</v>
      </c>
      <c r="H4" s="1524">
        <f t="shared" si="0"/>
        <v>6</v>
      </c>
      <c r="I4" s="1524">
        <f t="shared" si="0"/>
        <v>7</v>
      </c>
      <c r="J4" s="1523">
        <f t="shared" si="0"/>
        <v>8</v>
      </c>
      <c r="K4" s="1523">
        <f t="shared" si="0"/>
        <v>9</v>
      </c>
      <c r="L4" s="1523">
        <f t="shared" si="0"/>
        <v>10</v>
      </c>
      <c r="M4" s="1523">
        <f t="shared" si="0"/>
        <v>11</v>
      </c>
      <c r="N4" s="1523">
        <f t="shared" si="0"/>
        <v>12</v>
      </c>
      <c r="O4" s="1524">
        <f t="shared" si="0"/>
        <v>13</v>
      </c>
      <c r="P4" s="1524">
        <f t="shared" si="0"/>
        <v>14</v>
      </c>
      <c r="Q4" s="1523">
        <f t="shared" si="0"/>
        <v>15</v>
      </c>
      <c r="R4" s="1523">
        <f t="shared" si="0"/>
        <v>16</v>
      </c>
      <c r="S4" s="1523">
        <f t="shared" si="0"/>
        <v>17</v>
      </c>
      <c r="T4" s="1523">
        <f t="shared" si="0"/>
        <v>18</v>
      </c>
      <c r="U4" s="1523">
        <f t="shared" si="0"/>
        <v>19</v>
      </c>
      <c r="V4" s="1524">
        <f t="shared" ref="V4:AK11" si="1">U4+1</f>
        <v>20</v>
      </c>
      <c r="W4" s="1524">
        <f t="shared" si="1"/>
        <v>21</v>
      </c>
      <c r="X4" s="1523">
        <f t="shared" si="1"/>
        <v>22</v>
      </c>
      <c r="Y4" s="1523">
        <f t="shared" si="1"/>
        <v>23</v>
      </c>
      <c r="Z4" s="1523">
        <f t="shared" si="1"/>
        <v>24</v>
      </c>
      <c r="AA4" s="1523">
        <f t="shared" si="1"/>
        <v>25</v>
      </c>
      <c r="AB4" s="1523">
        <f t="shared" si="1"/>
        <v>26</v>
      </c>
      <c r="AC4" s="1524">
        <f t="shared" si="1"/>
        <v>27</v>
      </c>
      <c r="AD4" s="1524">
        <f t="shared" si="1"/>
        <v>28</v>
      </c>
      <c r="AE4" s="1523">
        <f t="shared" si="1"/>
        <v>29</v>
      </c>
      <c r="AF4" s="1523"/>
      <c r="AG4" s="1523"/>
      <c r="AH4" s="1523"/>
      <c r="AI4" s="1523"/>
      <c r="AJ4" s="1525"/>
      <c r="AK4" s="1526"/>
    </row>
    <row r="5" spans="2:37" ht="12.95" customHeight="1" x14ac:dyDescent="0.2">
      <c r="B5" s="1560" t="s">
        <v>794</v>
      </c>
      <c r="C5" s="1558">
        <v>7</v>
      </c>
      <c r="D5" s="1527">
        <f>C5+1</f>
        <v>8</v>
      </c>
      <c r="E5" s="1527">
        <f>D5+1</f>
        <v>9</v>
      </c>
      <c r="F5" s="1527">
        <f t="shared" si="0"/>
        <v>10</v>
      </c>
      <c r="G5" s="1527">
        <f t="shared" si="0"/>
        <v>11</v>
      </c>
      <c r="H5" s="633">
        <f t="shared" si="0"/>
        <v>12</v>
      </c>
      <c r="I5" s="633">
        <f t="shared" si="0"/>
        <v>13</v>
      </c>
      <c r="J5" s="1527">
        <f t="shared" si="0"/>
        <v>14</v>
      </c>
      <c r="K5" s="1527">
        <f t="shared" si="0"/>
        <v>15</v>
      </c>
      <c r="L5" s="1527">
        <f t="shared" si="0"/>
        <v>16</v>
      </c>
      <c r="M5" s="1527">
        <f t="shared" si="0"/>
        <v>17</v>
      </c>
      <c r="N5" s="1527">
        <f t="shared" si="0"/>
        <v>18</v>
      </c>
      <c r="O5" s="633">
        <f t="shared" si="0"/>
        <v>19</v>
      </c>
      <c r="P5" s="633">
        <f t="shared" si="0"/>
        <v>20</v>
      </c>
      <c r="Q5" s="1527">
        <f t="shared" si="0"/>
        <v>21</v>
      </c>
      <c r="R5" s="1527">
        <f t="shared" si="0"/>
        <v>22</v>
      </c>
      <c r="S5" s="1527">
        <f t="shared" si="0"/>
        <v>23</v>
      </c>
      <c r="T5" s="1527">
        <f t="shared" si="0"/>
        <v>24</v>
      </c>
      <c r="U5" s="1527">
        <f t="shared" si="0"/>
        <v>25</v>
      </c>
      <c r="V5" s="633">
        <f t="shared" si="1"/>
        <v>26</v>
      </c>
      <c r="W5" s="633">
        <f t="shared" si="1"/>
        <v>27</v>
      </c>
      <c r="X5" s="1527">
        <f t="shared" si="1"/>
        <v>28</v>
      </c>
      <c r="Y5" s="1527">
        <f t="shared" si="1"/>
        <v>29</v>
      </c>
      <c r="Z5" s="1527">
        <f t="shared" si="1"/>
        <v>30</v>
      </c>
      <c r="AA5" s="1527">
        <f t="shared" si="1"/>
        <v>31</v>
      </c>
      <c r="AB5" s="1527">
        <v>1</v>
      </c>
      <c r="AC5" s="633">
        <f t="shared" si="1"/>
        <v>2</v>
      </c>
      <c r="AD5" s="633">
        <f t="shared" si="1"/>
        <v>3</v>
      </c>
      <c r="AE5" s="1527">
        <f t="shared" si="1"/>
        <v>4</v>
      </c>
      <c r="AF5" s="1528"/>
      <c r="AG5" s="1528"/>
      <c r="AH5" s="1528"/>
      <c r="AI5" s="1528"/>
      <c r="AJ5" s="1529"/>
      <c r="AK5" s="1530"/>
    </row>
    <row r="6" spans="2:37" ht="12.95" customHeight="1" x14ac:dyDescent="0.2">
      <c r="B6" s="344" t="s">
        <v>114</v>
      </c>
      <c r="C6" s="1559"/>
      <c r="D6" s="1531">
        <v>1</v>
      </c>
      <c r="E6" s="1531">
        <f>D6+1</f>
        <v>2</v>
      </c>
      <c r="F6" s="1531">
        <f t="shared" si="0"/>
        <v>3</v>
      </c>
      <c r="G6" s="1531">
        <f t="shared" si="0"/>
        <v>4</v>
      </c>
      <c r="H6" s="633">
        <f t="shared" si="0"/>
        <v>5</v>
      </c>
      <c r="I6" s="633">
        <f t="shared" si="0"/>
        <v>6</v>
      </c>
      <c r="J6" s="1531">
        <f t="shared" si="0"/>
        <v>7</v>
      </c>
      <c r="K6" s="1531">
        <f t="shared" si="0"/>
        <v>8</v>
      </c>
      <c r="L6" s="1531">
        <f t="shared" si="0"/>
        <v>9</v>
      </c>
      <c r="M6" s="1531">
        <f t="shared" si="0"/>
        <v>10</v>
      </c>
      <c r="N6" s="1531">
        <f t="shared" si="0"/>
        <v>11</v>
      </c>
      <c r="O6" s="633">
        <f t="shared" si="0"/>
        <v>12</v>
      </c>
      <c r="P6" s="633">
        <f t="shared" si="0"/>
        <v>13</v>
      </c>
      <c r="Q6" s="1532">
        <f t="shared" si="0"/>
        <v>14</v>
      </c>
      <c r="R6" s="1531">
        <f t="shared" si="0"/>
        <v>15</v>
      </c>
      <c r="S6" s="1531">
        <f t="shared" si="0"/>
        <v>16</v>
      </c>
      <c r="T6" s="1531">
        <f t="shared" si="0"/>
        <v>17</v>
      </c>
      <c r="U6" s="1531">
        <f t="shared" si="0"/>
        <v>18</v>
      </c>
      <c r="V6" s="633">
        <f t="shared" si="1"/>
        <v>19</v>
      </c>
      <c r="W6" s="633">
        <f t="shared" si="1"/>
        <v>20</v>
      </c>
      <c r="X6" s="1531">
        <f t="shared" si="1"/>
        <v>21</v>
      </c>
      <c r="Y6" s="1531">
        <f t="shared" si="1"/>
        <v>22</v>
      </c>
      <c r="Z6" s="1531">
        <f t="shared" si="1"/>
        <v>23</v>
      </c>
      <c r="AA6" s="1531">
        <f t="shared" si="1"/>
        <v>24</v>
      </c>
      <c r="AB6" s="1531">
        <f t="shared" si="1"/>
        <v>25</v>
      </c>
      <c r="AC6" s="633">
        <f t="shared" si="1"/>
        <v>26</v>
      </c>
      <c r="AD6" s="633">
        <f t="shared" si="1"/>
        <v>27</v>
      </c>
      <c r="AE6" s="1531">
        <f t="shared" si="1"/>
        <v>28</v>
      </c>
      <c r="AF6" s="1531">
        <f t="shared" si="1"/>
        <v>29</v>
      </c>
      <c r="AG6" s="1531">
        <f t="shared" si="1"/>
        <v>30</v>
      </c>
      <c r="AH6" s="1531"/>
      <c r="AI6" s="1531"/>
      <c r="AJ6" s="1529"/>
      <c r="AK6" s="1530"/>
    </row>
    <row r="7" spans="2:37" ht="12.95" customHeight="1" x14ac:dyDescent="0.2">
      <c r="B7" s="1560" t="s">
        <v>795</v>
      </c>
      <c r="C7" s="1558"/>
      <c r="D7" s="1527">
        <v>5</v>
      </c>
      <c r="E7" s="1527">
        <f>D7+1</f>
        <v>6</v>
      </c>
      <c r="F7" s="1527">
        <f t="shared" si="0"/>
        <v>7</v>
      </c>
      <c r="G7" s="1527">
        <f t="shared" si="0"/>
        <v>8</v>
      </c>
      <c r="H7" s="633">
        <f t="shared" si="0"/>
        <v>9</v>
      </c>
      <c r="I7" s="633">
        <f t="shared" si="0"/>
        <v>10</v>
      </c>
      <c r="J7" s="1527">
        <f t="shared" si="0"/>
        <v>11</v>
      </c>
      <c r="K7" s="1527">
        <f t="shared" si="0"/>
        <v>12</v>
      </c>
      <c r="L7" s="1527">
        <f t="shared" si="0"/>
        <v>13</v>
      </c>
      <c r="M7" s="1527">
        <f t="shared" si="0"/>
        <v>14</v>
      </c>
      <c r="N7" s="1527">
        <f t="shared" si="0"/>
        <v>15</v>
      </c>
      <c r="O7" s="633">
        <f t="shared" si="0"/>
        <v>16</v>
      </c>
      <c r="P7" s="633">
        <f t="shared" si="0"/>
        <v>17</v>
      </c>
      <c r="Q7" s="1527">
        <f t="shared" si="0"/>
        <v>18</v>
      </c>
      <c r="R7" s="1527">
        <f t="shared" si="0"/>
        <v>19</v>
      </c>
      <c r="S7" s="1527">
        <f t="shared" si="0"/>
        <v>20</v>
      </c>
      <c r="T7" s="1527">
        <f t="shared" si="0"/>
        <v>21</v>
      </c>
      <c r="U7" s="1527">
        <f t="shared" si="0"/>
        <v>22</v>
      </c>
      <c r="V7" s="633">
        <f t="shared" si="1"/>
        <v>23</v>
      </c>
      <c r="W7" s="633">
        <f t="shared" si="1"/>
        <v>24</v>
      </c>
      <c r="X7" s="1527">
        <f t="shared" si="1"/>
        <v>25</v>
      </c>
      <c r="Y7" s="1527">
        <f t="shared" si="1"/>
        <v>26</v>
      </c>
      <c r="Z7" s="1527">
        <f t="shared" si="1"/>
        <v>27</v>
      </c>
      <c r="AA7" s="1527">
        <f t="shared" si="1"/>
        <v>28</v>
      </c>
      <c r="AB7" s="1527">
        <f t="shared" si="1"/>
        <v>29</v>
      </c>
      <c r="AC7" s="633">
        <f t="shared" si="1"/>
        <v>30</v>
      </c>
      <c r="AD7" s="633">
        <f t="shared" si="1"/>
        <v>31</v>
      </c>
      <c r="AE7" s="1527">
        <v>1</v>
      </c>
      <c r="AF7" s="1527">
        <f t="shared" si="1"/>
        <v>2</v>
      </c>
      <c r="AG7" s="1527">
        <f t="shared" si="1"/>
        <v>3</v>
      </c>
      <c r="AH7" s="1528"/>
      <c r="AI7" s="1528"/>
      <c r="AJ7" s="1529"/>
      <c r="AK7" s="1530"/>
    </row>
    <row r="8" spans="2:37" ht="12.95" customHeight="1" x14ac:dyDescent="0.2">
      <c r="B8" s="344" t="s">
        <v>142</v>
      </c>
      <c r="C8" s="1559"/>
      <c r="D8" s="1531"/>
      <c r="E8" s="1531"/>
      <c r="F8" s="1531">
        <f t="shared" si="0"/>
        <v>1</v>
      </c>
      <c r="G8" s="1531">
        <f t="shared" si="0"/>
        <v>2</v>
      </c>
      <c r="H8" s="633">
        <f t="shared" si="0"/>
        <v>3</v>
      </c>
      <c r="I8" s="633">
        <f t="shared" si="0"/>
        <v>4</v>
      </c>
      <c r="J8" s="1531">
        <f t="shared" si="0"/>
        <v>5</v>
      </c>
      <c r="K8" s="1531">
        <f t="shared" si="0"/>
        <v>6</v>
      </c>
      <c r="L8" s="1531">
        <f t="shared" si="0"/>
        <v>7</v>
      </c>
      <c r="M8" s="1531">
        <f t="shared" si="0"/>
        <v>8</v>
      </c>
      <c r="N8" s="1531">
        <f t="shared" si="0"/>
        <v>9</v>
      </c>
      <c r="O8" s="633">
        <f t="shared" si="0"/>
        <v>10</v>
      </c>
      <c r="P8" s="633">
        <f t="shared" si="0"/>
        <v>11</v>
      </c>
      <c r="Q8" s="1531">
        <f t="shared" si="0"/>
        <v>12</v>
      </c>
      <c r="R8" s="1531">
        <f t="shared" si="0"/>
        <v>13</v>
      </c>
      <c r="S8" s="1531">
        <f t="shared" si="0"/>
        <v>14</v>
      </c>
      <c r="T8" s="1531">
        <f t="shared" si="0"/>
        <v>15</v>
      </c>
      <c r="U8" s="1531">
        <f t="shared" si="0"/>
        <v>16</v>
      </c>
      <c r="V8" s="633">
        <f t="shared" si="1"/>
        <v>17</v>
      </c>
      <c r="W8" s="633">
        <f t="shared" si="1"/>
        <v>18</v>
      </c>
      <c r="X8" s="1531">
        <f t="shared" si="1"/>
        <v>19</v>
      </c>
      <c r="Y8" s="1531">
        <f t="shared" si="1"/>
        <v>20</v>
      </c>
      <c r="Z8" s="1531">
        <f t="shared" si="1"/>
        <v>21</v>
      </c>
      <c r="AA8" s="1531">
        <f t="shared" si="1"/>
        <v>22</v>
      </c>
      <c r="AB8" s="1531">
        <f t="shared" si="1"/>
        <v>23</v>
      </c>
      <c r="AC8" s="633">
        <f t="shared" si="1"/>
        <v>24</v>
      </c>
      <c r="AD8" s="633">
        <f t="shared" si="1"/>
        <v>25</v>
      </c>
      <c r="AE8" s="1531">
        <f t="shared" si="1"/>
        <v>26</v>
      </c>
      <c r="AF8" s="1531">
        <f t="shared" si="1"/>
        <v>27</v>
      </c>
      <c r="AG8" s="1531">
        <f t="shared" si="1"/>
        <v>28</v>
      </c>
      <c r="AH8" s="1531">
        <f t="shared" si="1"/>
        <v>29</v>
      </c>
      <c r="AI8" s="1531">
        <f t="shared" si="1"/>
        <v>30</v>
      </c>
      <c r="AJ8" s="1529"/>
      <c r="AK8" s="1530"/>
    </row>
    <row r="9" spans="2:37" ht="12.95" customHeight="1" x14ac:dyDescent="0.2">
      <c r="B9" s="1560" t="s">
        <v>796</v>
      </c>
      <c r="C9" s="1558"/>
      <c r="D9" s="1527"/>
      <c r="E9" s="1527"/>
      <c r="F9" s="1527">
        <v>4</v>
      </c>
      <c r="G9" s="1527">
        <f t="shared" si="0"/>
        <v>5</v>
      </c>
      <c r="H9" s="633">
        <f t="shared" si="0"/>
        <v>6</v>
      </c>
      <c r="I9" s="633">
        <f t="shared" si="0"/>
        <v>7</v>
      </c>
      <c r="J9" s="1527">
        <f t="shared" si="0"/>
        <v>8</v>
      </c>
      <c r="K9" s="1527">
        <f t="shared" si="0"/>
        <v>9</v>
      </c>
      <c r="L9" s="1527">
        <f t="shared" si="0"/>
        <v>10</v>
      </c>
      <c r="M9" s="1527">
        <f t="shared" si="0"/>
        <v>11</v>
      </c>
      <c r="N9" s="1527">
        <f t="shared" si="0"/>
        <v>12</v>
      </c>
      <c r="O9" s="633">
        <f t="shared" si="0"/>
        <v>13</v>
      </c>
      <c r="P9" s="633">
        <f t="shared" si="0"/>
        <v>14</v>
      </c>
      <c r="Q9" s="1527">
        <f t="shared" si="0"/>
        <v>15</v>
      </c>
      <c r="R9" s="1527">
        <f t="shared" si="0"/>
        <v>16</v>
      </c>
      <c r="S9" s="1527">
        <f t="shared" si="0"/>
        <v>17</v>
      </c>
      <c r="T9" s="1527">
        <f t="shared" si="0"/>
        <v>18</v>
      </c>
      <c r="U9" s="1527">
        <f t="shared" si="0"/>
        <v>19</v>
      </c>
      <c r="V9" s="633">
        <f t="shared" si="1"/>
        <v>20</v>
      </c>
      <c r="W9" s="633">
        <f t="shared" si="1"/>
        <v>21</v>
      </c>
      <c r="X9" s="1527">
        <f t="shared" si="1"/>
        <v>22</v>
      </c>
      <c r="Y9" s="1527">
        <f t="shared" si="1"/>
        <v>23</v>
      </c>
      <c r="Z9" s="1527">
        <f t="shared" si="1"/>
        <v>24</v>
      </c>
      <c r="AA9" s="1527">
        <f t="shared" si="1"/>
        <v>25</v>
      </c>
      <c r="AB9" s="1527">
        <f t="shared" si="1"/>
        <v>26</v>
      </c>
      <c r="AC9" s="633">
        <f t="shared" si="1"/>
        <v>27</v>
      </c>
      <c r="AD9" s="633">
        <f t="shared" si="1"/>
        <v>28</v>
      </c>
      <c r="AE9" s="1527">
        <f t="shared" si="1"/>
        <v>29</v>
      </c>
      <c r="AF9" s="1527">
        <f t="shared" si="1"/>
        <v>30</v>
      </c>
      <c r="AG9" s="1527">
        <v>1</v>
      </c>
      <c r="AH9" s="1527">
        <f>AG9+1</f>
        <v>2</v>
      </c>
      <c r="AI9" s="1527">
        <f>AH9+1</f>
        <v>3</v>
      </c>
      <c r="AJ9" s="1533"/>
      <c r="AK9" s="1534"/>
    </row>
    <row r="10" spans="2:37" ht="12.95" customHeight="1" x14ac:dyDescent="0.2">
      <c r="B10" s="344" t="s">
        <v>118</v>
      </c>
      <c r="C10" s="1559"/>
      <c r="D10" s="1531"/>
      <c r="E10" s="1531"/>
      <c r="F10" s="1531"/>
      <c r="G10" s="1531"/>
      <c r="H10" s="633">
        <f t="shared" si="0"/>
        <v>1</v>
      </c>
      <c r="I10" s="633">
        <f t="shared" si="0"/>
        <v>2</v>
      </c>
      <c r="J10" s="1531">
        <f t="shared" si="0"/>
        <v>3</v>
      </c>
      <c r="K10" s="1531">
        <f t="shared" si="0"/>
        <v>4</v>
      </c>
      <c r="L10" s="1531">
        <f t="shared" si="0"/>
        <v>5</v>
      </c>
      <c r="M10" s="1531">
        <f t="shared" si="0"/>
        <v>6</v>
      </c>
      <c r="N10" s="1531">
        <f t="shared" si="0"/>
        <v>7</v>
      </c>
      <c r="O10" s="633">
        <f t="shared" si="0"/>
        <v>8</v>
      </c>
      <c r="P10" s="633">
        <f t="shared" si="0"/>
        <v>9</v>
      </c>
      <c r="Q10" s="1531">
        <f t="shared" si="0"/>
        <v>10</v>
      </c>
      <c r="R10" s="1531">
        <f t="shared" si="0"/>
        <v>11</v>
      </c>
      <c r="S10" s="1531">
        <f t="shared" si="0"/>
        <v>12</v>
      </c>
      <c r="T10" s="1531">
        <f t="shared" si="0"/>
        <v>13</v>
      </c>
      <c r="U10" s="1531">
        <f t="shared" si="0"/>
        <v>14</v>
      </c>
      <c r="V10" s="633">
        <f t="shared" si="1"/>
        <v>15</v>
      </c>
      <c r="W10" s="633">
        <f t="shared" si="1"/>
        <v>16</v>
      </c>
      <c r="X10" s="1531">
        <f t="shared" si="1"/>
        <v>17</v>
      </c>
      <c r="Y10" s="1531">
        <f t="shared" si="1"/>
        <v>18</v>
      </c>
      <c r="Z10" s="1531">
        <f t="shared" si="1"/>
        <v>19</v>
      </c>
      <c r="AA10" s="1531">
        <f t="shared" si="1"/>
        <v>20</v>
      </c>
      <c r="AB10" s="1531">
        <f t="shared" si="1"/>
        <v>21</v>
      </c>
      <c r="AC10" s="633">
        <f t="shared" si="1"/>
        <v>22</v>
      </c>
      <c r="AD10" s="633">
        <f t="shared" si="1"/>
        <v>23</v>
      </c>
      <c r="AE10" s="1531">
        <f t="shared" si="1"/>
        <v>24</v>
      </c>
      <c r="AF10" s="1531">
        <f t="shared" si="1"/>
        <v>25</v>
      </c>
      <c r="AG10" s="1531">
        <f t="shared" si="1"/>
        <v>26</v>
      </c>
      <c r="AH10" s="1531">
        <f t="shared" si="1"/>
        <v>27</v>
      </c>
      <c r="AI10" s="1531">
        <f t="shared" si="1"/>
        <v>28</v>
      </c>
      <c r="AJ10" s="633">
        <f t="shared" si="1"/>
        <v>29</v>
      </c>
      <c r="AK10" s="1535">
        <f t="shared" si="1"/>
        <v>30</v>
      </c>
    </row>
    <row r="11" spans="2:37" ht="12.95" customHeight="1" x14ac:dyDescent="0.2">
      <c r="B11" s="1560" t="s">
        <v>797</v>
      </c>
      <c r="C11" s="1558"/>
      <c r="D11" s="1527"/>
      <c r="E11" s="1527"/>
      <c r="F11" s="1527"/>
      <c r="G11" s="1527"/>
      <c r="H11" s="633">
        <v>4</v>
      </c>
      <c r="I11" s="633">
        <f t="shared" si="0"/>
        <v>5</v>
      </c>
      <c r="J11" s="1527">
        <f t="shared" si="0"/>
        <v>6</v>
      </c>
      <c r="K11" s="1527">
        <f t="shared" si="0"/>
        <v>7</v>
      </c>
      <c r="L11" s="1527">
        <f t="shared" si="0"/>
        <v>8</v>
      </c>
      <c r="M11" s="1527">
        <f t="shared" si="0"/>
        <v>9</v>
      </c>
      <c r="N11" s="1527">
        <f t="shared" si="0"/>
        <v>10</v>
      </c>
      <c r="O11" s="633">
        <f t="shared" si="0"/>
        <v>11</v>
      </c>
      <c r="P11" s="633">
        <f t="shared" si="0"/>
        <v>12</v>
      </c>
      <c r="Q11" s="1527">
        <f t="shared" si="0"/>
        <v>13</v>
      </c>
      <c r="R11" s="1527">
        <f t="shared" si="0"/>
        <v>14</v>
      </c>
      <c r="S11" s="1527">
        <f t="shared" si="0"/>
        <v>15</v>
      </c>
      <c r="T11" s="1527">
        <f t="shared" si="0"/>
        <v>16</v>
      </c>
      <c r="U11" s="1527">
        <f t="shared" si="0"/>
        <v>17</v>
      </c>
      <c r="V11" s="633">
        <f t="shared" si="1"/>
        <v>18</v>
      </c>
      <c r="W11" s="633">
        <f t="shared" si="1"/>
        <v>19</v>
      </c>
      <c r="X11" s="1527">
        <f t="shared" si="1"/>
        <v>20</v>
      </c>
      <c r="Y11" s="1527">
        <f t="shared" si="1"/>
        <v>21</v>
      </c>
      <c r="Z11" s="1527">
        <f t="shared" si="1"/>
        <v>22</v>
      </c>
      <c r="AA11" s="1527">
        <f t="shared" si="1"/>
        <v>23</v>
      </c>
      <c r="AB11" s="1527">
        <f t="shared" si="1"/>
        <v>24</v>
      </c>
      <c r="AC11" s="633">
        <f t="shared" si="1"/>
        <v>25</v>
      </c>
      <c r="AD11" s="633">
        <f t="shared" si="1"/>
        <v>26</v>
      </c>
      <c r="AE11" s="1527">
        <f t="shared" si="1"/>
        <v>27</v>
      </c>
      <c r="AF11" s="1527">
        <f t="shared" si="1"/>
        <v>28</v>
      </c>
      <c r="AG11" s="1527">
        <f t="shared" si="1"/>
        <v>29</v>
      </c>
      <c r="AH11" s="1527">
        <f t="shared" si="1"/>
        <v>30</v>
      </c>
      <c r="AI11" s="1527">
        <f t="shared" si="1"/>
        <v>31</v>
      </c>
      <c r="AJ11" s="633">
        <v>1</v>
      </c>
      <c r="AK11" s="1535">
        <f t="shared" si="1"/>
        <v>2</v>
      </c>
    </row>
    <row r="12" spans="2:37" ht="12.95" customHeight="1" x14ac:dyDescent="0.2">
      <c r="B12" s="344" t="s">
        <v>135</v>
      </c>
      <c r="C12" s="1559">
        <v>1</v>
      </c>
      <c r="D12" s="1531">
        <f>C12+1</f>
        <v>2</v>
      </c>
      <c r="E12" s="1531">
        <f t="shared" ref="E12:AE19" si="2">D12+1</f>
        <v>3</v>
      </c>
      <c r="F12" s="1531">
        <f t="shared" si="2"/>
        <v>4</v>
      </c>
      <c r="G12" s="1532">
        <f t="shared" si="2"/>
        <v>5</v>
      </c>
      <c r="H12" s="633">
        <f t="shared" si="2"/>
        <v>6</v>
      </c>
      <c r="I12" s="633">
        <f t="shared" si="2"/>
        <v>7</v>
      </c>
      <c r="J12" s="1531">
        <f t="shared" si="2"/>
        <v>8</v>
      </c>
      <c r="K12" s="1531">
        <f t="shared" si="2"/>
        <v>9</v>
      </c>
      <c r="L12" s="1531">
        <f t="shared" si="2"/>
        <v>10</v>
      </c>
      <c r="M12" s="1531">
        <f t="shared" si="2"/>
        <v>11</v>
      </c>
      <c r="N12" s="1531">
        <f t="shared" si="2"/>
        <v>12</v>
      </c>
      <c r="O12" s="633">
        <f t="shared" si="2"/>
        <v>13</v>
      </c>
      <c r="P12" s="633">
        <f t="shared" si="2"/>
        <v>14</v>
      </c>
      <c r="Q12" s="1532">
        <f t="shared" si="2"/>
        <v>15</v>
      </c>
      <c r="R12" s="1531">
        <f t="shared" si="2"/>
        <v>16</v>
      </c>
      <c r="S12" s="1531">
        <f t="shared" si="2"/>
        <v>17</v>
      </c>
      <c r="T12" s="1531">
        <f t="shared" si="2"/>
        <v>18</v>
      </c>
      <c r="U12" s="1531">
        <f t="shared" si="2"/>
        <v>19</v>
      </c>
      <c r="V12" s="633">
        <f t="shared" si="2"/>
        <v>20</v>
      </c>
      <c r="W12" s="633">
        <f t="shared" si="2"/>
        <v>21</v>
      </c>
      <c r="X12" s="1531">
        <f t="shared" si="2"/>
        <v>22</v>
      </c>
      <c r="Y12" s="1531">
        <f t="shared" si="2"/>
        <v>23</v>
      </c>
      <c r="Z12" s="1531">
        <f t="shared" si="2"/>
        <v>24</v>
      </c>
      <c r="AA12" s="1531">
        <f t="shared" si="2"/>
        <v>25</v>
      </c>
      <c r="AB12" s="1531">
        <f t="shared" si="2"/>
        <v>26</v>
      </c>
      <c r="AC12" s="633">
        <f t="shared" si="2"/>
        <v>27</v>
      </c>
      <c r="AD12" s="633">
        <f t="shared" si="2"/>
        <v>28</v>
      </c>
      <c r="AE12" s="1531">
        <f t="shared" si="2"/>
        <v>29</v>
      </c>
      <c r="AF12" s="1531"/>
      <c r="AG12" s="1531"/>
      <c r="AH12" s="1531"/>
      <c r="AI12" s="1531"/>
      <c r="AJ12" s="633"/>
      <c r="AK12" s="1535"/>
    </row>
    <row r="13" spans="2:37" ht="12.95" customHeight="1" x14ac:dyDescent="0.2">
      <c r="B13" s="1560" t="s">
        <v>798</v>
      </c>
      <c r="C13" s="1558">
        <v>3</v>
      </c>
      <c r="D13" s="1527">
        <f>C13+1</f>
        <v>4</v>
      </c>
      <c r="E13" s="1527">
        <f t="shared" si="2"/>
        <v>5</v>
      </c>
      <c r="F13" s="1527">
        <f t="shared" si="2"/>
        <v>6</v>
      </c>
      <c r="G13" s="1527">
        <f t="shared" si="2"/>
        <v>7</v>
      </c>
      <c r="H13" s="633">
        <f t="shared" si="2"/>
        <v>8</v>
      </c>
      <c r="I13" s="633">
        <f t="shared" si="2"/>
        <v>9</v>
      </c>
      <c r="J13" s="1527">
        <f t="shared" si="2"/>
        <v>10</v>
      </c>
      <c r="K13" s="1527">
        <f t="shared" si="2"/>
        <v>11</v>
      </c>
      <c r="L13" s="1527">
        <f t="shared" si="2"/>
        <v>12</v>
      </c>
      <c r="M13" s="1527">
        <f t="shared" si="2"/>
        <v>13</v>
      </c>
      <c r="N13" s="1527">
        <f t="shared" si="2"/>
        <v>14</v>
      </c>
      <c r="O13" s="633">
        <f t="shared" si="2"/>
        <v>15</v>
      </c>
      <c r="P13" s="633">
        <f t="shared" si="2"/>
        <v>16</v>
      </c>
      <c r="Q13" s="1527">
        <f t="shared" si="2"/>
        <v>17</v>
      </c>
      <c r="R13" s="1527">
        <f t="shared" si="2"/>
        <v>18</v>
      </c>
      <c r="S13" s="1527">
        <f t="shared" si="2"/>
        <v>19</v>
      </c>
      <c r="T13" s="1527">
        <f t="shared" si="2"/>
        <v>20</v>
      </c>
      <c r="U13" s="1527">
        <f t="shared" si="2"/>
        <v>21</v>
      </c>
      <c r="V13" s="633">
        <f t="shared" si="2"/>
        <v>22</v>
      </c>
      <c r="W13" s="633">
        <f t="shared" si="2"/>
        <v>23</v>
      </c>
      <c r="X13" s="1527">
        <f t="shared" si="2"/>
        <v>24</v>
      </c>
      <c r="Y13" s="1527">
        <f t="shared" si="2"/>
        <v>25</v>
      </c>
      <c r="Z13" s="1527">
        <f t="shared" si="2"/>
        <v>26</v>
      </c>
      <c r="AA13" s="1527">
        <f t="shared" si="2"/>
        <v>27</v>
      </c>
      <c r="AB13" s="1527">
        <f t="shared" si="2"/>
        <v>28</v>
      </c>
      <c r="AC13" s="633">
        <f t="shared" si="2"/>
        <v>29</v>
      </c>
      <c r="AD13" s="633">
        <f t="shared" si="2"/>
        <v>30</v>
      </c>
      <c r="AE13" s="1527">
        <v>1</v>
      </c>
      <c r="AF13" s="1527"/>
      <c r="AG13" s="1527"/>
      <c r="AH13" s="1527"/>
      <c r="AI13" s="1527"/>
      <c r="AJ13" s="633"/>
      <c r="AK13" s="1535"/>
    </row>
    <row r="14" spans="2:37" ht="12.95" customHeight="1" x14ac:dyDescent="0.2">
      <c r="B14" s="344" t="s">
        <v>177</v>
      </c>
      <c r="C14" s="1559"/>
      <c r="D14" s="1531">
        <f>C14+1</f>
        <v>1</v>
      </c>
      <c r="E14" s="1531">
        <f t="shared" si="2"/>
        <v>2</v>
      </c>
      <c r="F14" s="1531">
        <f t="shared" si="2"/>
        <v>3</v>
      </c>
      <c r="G14" s="1531">
        <f t="shared" si="2"/>
        <v>4</v>
      </c>
      <c r="H14" s="633">
        <f t="shared" si="2"/>
        <v>5</v>
      </c>
      <c r="I14" s="633">
        <f t="shared" si="2"/>
        <v>6</v>
      </c>
      <c r="J14" s="1531">
        <f t="shared" si="2"/>
        <v>7</v>
      </c>
      <c r="K14" s="1531">
        <f t="shared" si="2"/>
        <v>8</v>
      </c>
      <c r="L14" s="1531">
        <f t="shared" si="2"/>
        <v>9</v>
      </c>
      <c r="M14" s="1531">
        <f t="shared" si="2"/>
        <v>10</v>
      </c>
      <c r="N14" s="1531">
        <f t="shared" si="2"/>
        <v>11</v>
      </c>
      <c r="O14" s="633">
        <f t="shared" si="2"/>
        <v>12</v>
      </c>
      <c r="P14" s="633">
        <f t="shared" si="2"/>
        <v>13</v>
      </c>
      <c r="Q14" s="1531">
        <f t="shared" si="2"/>
        <v>14</v>
      </c>
      <c r="R14" s="1531">
        <f t="shared" si="2"/>
        <v>15</v>
      </c>
      <c r="S14" s="1531">
        <f t="shared" si="2"/>
        <v>16</v>
      </c>
      <c r="T14" s="1531">
        <f t="shared" si="2"/>
        <v>17</v>
      </c>
      <c r="U14" s="1531">
        <f t="shared" si="2"/>
        <v>18</v>
      </c>
      <c r="V14" s="633">
        <f t="shared" si="2"/>
        <v>19</v>
      </c>
      <c r="W14" s="633">
        <f t="shared" si="2"/>
        <v>20</v>
      </c>
      <c r="X14" s="1531">
        <f t="shared" si="2"/>
        <v>21</v>
      </c>
      <c r="Y14" s="1531">
        <f t="shared" si="2"/>
        <v>22</v>
      </c>
      <c r="Z14" s="1531">
        <f t="shared" si="2"/>
        <v>23</v>
      </c>
      <c r="AA14" s="1531">
        <f t="shared" si="2"/>
        <v>24</v>
      </c>
      <c r="AB14" s="1531">
        <f t="shared" si="2"/>
        <v>25</v>
      </c>
      <c r="AC14" s="633">
        <f t="shared" si="2"/>
        <v>26</v>
      </c>
      <c r="AD14" s="633">
        <f t="shared" si="2"/>
        <v>27</v>
      </c>
      <c r="AE14" s="1531">
        <f t="shared" si="2"/>
        <v>28</v>
      </c>
      <c r="AF14" s="1531">
        <f t="shared" ref="AF14:AJ19" si="3">AE14+1</f>
        <v>29</v>
      </c>
      <c r="AG14" s="1531">
        <f t="shared" si="3"/>
        <v>30</v>
      </c>
      <c r="AH14" s="1531"/>
      <c r="AI14" s="1531"/>
      <c r="AJ14" s="633"/>
      <c r="AK14" s="1535"/>
    </row>
    <row r="15" spans="2:37" ht="12.95" customHeight="1" x14ac:dyDescent="0.2">
      <c r="B15" s="1560" t="s">
        <v>798</v>
      </c>
      <c r="C15" s="1558"/>
      <c r="D15" s="1527">
        <v>2</v>
      </c>
      <c r="E15" s="1527">
        <f t="shared" si="2"/>
        <v>3</v>
      </c>
      <c r="F15" s="1527">
        <f t="shared" si="2"/>
        <v>4</v>
      </c>
      <c r="G15" s="1527">
        <f t="shared" si="2"/>
        <v>5</v>
      </c>
      <c r="H15" s="633">
        <f t="shared" si="2"/>
        <v>6</v>
      </c>
      <c r="I15" s="633">
        <f t="shared" si="2"/>
        <v>7</v>
      </c>
      <c r="J15" s="1527">
        <f t="shared" si="2"/>
        <v>8</v>
      </c>
      <c r="K15" s="1527">
        <f t="shared" si="2"/>
        <v>9</v>
      </c>
      <c r="L15" s="1527">
        <f t="shared" si="2"/>
        <v>10</v>
      </c>
      <c r="M15" s="1527">
        <f t="shared" si="2"/>
        <v>11</v>
      </c>
      <c r="N15" s="1527">
        <f t="shared" si="2"/>
        <v>12</v>
      </c>
      <c r="O15" s="633">
        <f t="shared" si="2"/>
        <v>13</v>
      </c>
      <c r="P15" s="633">
        <f t="shared" si="2"/>
        <v>14</v>
      </c>
      <c r="Q15" s="1527">
        <f t="shared" si="2"/>
        <v>15</v>
      </c>
      <c r="R15" s="1527">
        <f t="shared" si="2"/>
        <v>16</v>
      </c>
      <c r="S15" s="1527">
        <f t="shared" si="2"/>
        <v>17</v>
      </c>
      <c r="T15" s="1527">
        <f t="shared" si="2"/>
        <v>18</v>
      </c>
      <c r="U15" s="1527">
        <f t="shared" si="2"/>
        <v>19</v>
      </c>
      <c r="V15" s="633">
        <f t="shared" si="2"/>
        <v>20</v>
      </c>
      <c r="W15" s="633">
        <f t="shared" si="2"/>
        <v>21</v>
      </c>
      <c r="X15" s="1527">
        <f t="shared" si="2"/>
        <v>22</v>
      </c>
      <c r="Y15" s="1527">
        <f t="shared" si="2"/>
        <v>23</v>
      </c>
      <c r="Z15" s="1527">
        <f t="shared" si="2"/>
        <v>24</v>
      </c>
      <c r="AA15" s="1527">
        <f t="shared" si="2"/>
        <v>25</v>
      </c>
      <c r="AB15" s="1527">
        <f t="shared" si="2"/>
        <v>26</v>
      </c>
      <c r="AC15" s="633">
        <f t="shared" si="2"/>
        <v>27</v>
      </c>
      <c r="AD15" s="633">
        <f t="shared" si="2"/>
        <v>28</v>
      </c>
      <c r="AE15" s="1527">
        <f t="shared" si="2"/>
        <v>29</v>
      </c>
      <c r="AF15" s="1527">
        <f t="shared" si="3"/>
        <v>30</v>
      </c>
      <c r="AG15" s="1527">
        <f t="shared" si="3"/>
        <v>31</v>
      </c>
      <c r="AH15" s="1527"/>
      <c r="AI15" s="1527"/>
      <c r="AJ15" s="633"/>
      <c r="AK15" s="1535"/>
    </row>
    <row r="16" spans="2:37" ht="12.95" customHeight="1" x14ac:dyDescent="0.2">
      <c r="B16" s="344" t="s">
        <v>178</v>
      </c>
      <c r="C16" s="1559"/>
      <c r="D16" s="1531"/>
      <c r="E16" s="1531"/>
      <c r="F16" s="1531">
        <f t="shared" si="2"/>
        <v>1</v>
      </c>
      <c r="G16" s="1531">
        <f t="shared" si="2"/>
        <v>2</v>
      </c>
      <c r="H16" s="633">
        <f t="shared" si="2"/>
        <v>3</v>
      </c>
      <c r="I16" s="633">
        <f t="shared" si="2"/>
        <v>4</v>
      </c>
      <c r="J16" s="1531">
        <f t="shared" si="2"/>
        <v>5</v>
      </c>
      <c r="K16" s="1531">
        <f t="shared" si="2"/>
        <v>6</v>
      </c>
      <c r="L16" s="1531">
        <f t="shared" si="2"/>
        <v>7</v>
      </c>
      <c r="M16" s="1531">
        <f t="shared" si="2"/>
        <v>8</v>
      </c>
      <c r="N16" s="1531">
        <f t="shared" si="2"/>
        <v>9</v>
      </c>
      <c r="O16" s="633">
        <f t="shared" si="2"/>
        <v>10</v>
      </c>
      <c r="P16" s="633">
        <f t="shared" si="2"/>
        <v>11</v>
      </c>
      <c r="Q16" s="1531">
        <f t="shared" si="2"/>
        <v>12</v>
      </c>
      <c r="R16" s="1531">
        <f t="shared" si="2"/>
        <v>13</v>
      </c>
      <c r="S16" s="1531">
        <f t="shared" si="2"/>
        <v>14</v>
      </c>
      <c r="T16" s="1531">
        <f t="shared" si="2"/>
        <v>15</v>
      </c>
      <c r="U16" s="1531">
        <f t="shared" si="2"/>
        <v>16</v>
      </c>
      <c r="V16" s="633">
        <f t="shared" si="2"/>
        <v>17</v>
      </c>
      <c r="W16" s="633">
        <f t="shared" si="2"/>
        <v>18</v>
      </c>
      <c r="X16" s="1531">
        <f t="shared" si="2"/>
        <v>19</v>
      </c>
      <c r="Y16" s="1531">
        <f t="shared" si="2"/>
        <v>20</v>
      </c>
      <c r="Z16" s="1531">
        <f t="shared" si="2"/>
        <v>21</v>
      </c>
      <c r="AA16" s="1531">
        <f t="shared" si="2"/>
        <v>22</v>
      </c>
      <c r="AB16" s="1531">
        <f t="shared" si="2"/>
        <v>23</v>
      </c>
      <c r="AC16" s="633">
        <f t="shared" si="2"/>
        <v>24</v>
      </c>
      <c r="AD16" s="633">
        <f t="shared" si="2"/>
        <v>25</v>
      </c>
      <c r="AE16" s="1531">
        <f t="shared" si="2"/>
        <v>26</v>
      </c>
      <c r="AF16" s="1531">
        <f t="shared" si="3"/>
        <v>27</v>
      </c>
      <c r="AG16" s="1531">
        <f t="shared" si="3"/>
        <v>28</v>
      </c>
      <c r="AH16" s="1531">
        <f t="shared" si="3"/>
        <v>29</v>
      </c>
      <c r="AI16" s="1531">
        <f t="shared" si="3"/>
        <v>30</v>
      </c>
      <c r="AJ16" s="633"/>
      <c r="AK16" s="1535"/>
    </row>
    <row r="17" spans="2:37" ht="12.95" customHeight="1" x14ac:dyDescent="0.2">
      <c r="B17" s="1561">
        <v>45658</v>
      </c>
      <c r="C17" s="1558"/>
      <c r="D17" s="1527"/>
      <c r="E17" s="1527"/>
      <c r="F17" s="1527">
        <f t="shared" si="2"/>
        <v>1</v>
      </c>
      <c r="G17" s="1527">
        <f t="shared" si="2"/>
        <v>2</v>
      </c>
      <c r="H17" s="633">
        <f t="shared" si="2"/>
        <v>3</v>
      </c>
      <c r="I17" s="633">
        <f t="shared" si="2"/>
        <v>4</v>
      </c>
      <c r="J17" s="1527">
        <f t="shared" si="2"/>
        <v>5</v>
      </c>
      <c r="K17" s="1527">
        <f t="shared" si="2"/>
        <v>6</v>
      </c>
      <c r="L17" s="1527">
        <f t="shared" si="2"/>
        <v>7</v>
      </c>
      <c r="M17" s="1527">
        <f t="shared" si="2"/>
        <v>8</v>
      </c>
      <c r="N17" s="1527">
        <f t="shared" si="2"/>
        <v>9</v>
      </c>
      <c r="O17" s="633">
        <f t="shared" si="2"/>
        <v>10</v>
      </c>
      <c r="P17" s="633">
        <f t="shared" si="2"/>
        <v>11</v>
      </c>
      <c r="Q17" s="1527">
        <f t="shared" si="2"/>
        <v>12</v>
      </c>
      <c r="R17" s="1527">
        <f t="shared" si="2"/>
        <v>13</v>
      </c>
      <c r="S17" s="1527">
        <f t="shared" si="2"/>
        <v>14</v>
      </c>
      <c r="T17" s="1527">
        <f t="shared" si="2"/>
        <v>15</v>
      </c>
      <c r="U17" s="1527">
        <f t="shared" si="2"/>
        <v>16</v>
      </c>
      <c r="V17" s="633">
        <f t="shared" si="2"/>
        <v>17</v>
      </c>
      <c r="W17" s="633">
        <f t="shared" si="2"/>
        <v>18</v>
      </c>
      <c r="X17" s="1527">
        <f t="shared" si="2"/>
        <v>19</v>
      </c>
      <c r="Y17" s="1527">
        <f t="shared" si="2"/>
        <v>20</v>
      </c>
      <c r="Z17" s="1527">
        <f t="shared" si="2"/>
        <v>21</v>
      </c>
      <c r="AA17" s="1527">
        <f t="shared" si="2"/>
        <v>22</v>
      </c>
      <c r="AB17" s="1527">
        <f t="shared" si="2"/>
        <v>23</v>
      </c>
      <c r="AC17" s="633">
        <f t="shared" si="2"/>
        <v>24</v>
      </c>
      <c r="AD17" s="633">
        <f t="shared" si="2"/>
        <v>25</v>
      </c>
      <c r="AE17" s="1527">
        <f t="shared" si="2"/>
        <v>26</v>
      </c>
      <c r="AF17" s="1527">
        <f t="shared" si="3"/>
        <v>27</v>
      </c>
      <c r="AG17" s="1527">
        <f t="shared" si="3"/>
        <v>28</v>
      </c>
      <c r="AH17" s="1527">
        <f t="shared" si="3"/>
        <v>29</v>
      </c>
      <c r="AI17" s="1527">
        <f t="shared" si="3"/>
        <v>30</v>
      </c>
      <c r="AJ17" s="633"/>
      <c r="AK17" s="1535"/>
    </row>
    <row r="18" spans="2:37" ht="12.95" customHeight="1" x14ac:dyDescent="0.2">
      <c r="B18" s="344" t="s">
        <v>179</v>
      </c>
      <c r="C18" s="1559"/>
      <c r="D18" s="1531"/>
      <c r="E18" s="1531"/>
      <c r="F18" s="1531"/>
      <c r="G18" s="1531"/>
      <c r="H18" s="633">
        <f t="shared" si="2"/>
        <v>1</v>
      </c>
      <c r="I18" s="633">
        <f t="shared" si="2"/>
        <v>2</v>
      </c>
      <c r="J18" s="1531">
        <f t="shared" si="2"/>
        <v>3</v>
      </c>
      <c r="K18" s="1531">
        <f t="shared" si="2"/>
        <v>4</v>
      </c>
      <c r="L18" s="1531">
        <f t="shared" si="2"/>
        <v>5</v>
      </c>
      <c r="M18" s="1531">
        <f t="shared" si="2"/>
        <v>6</v>
      </c>
      <c r="N18" s="1531">
        <f t="shared" si="2"/>
        <v>7</v>
      </c>
      <c r="O18" s="633">
        <f t="shared" si="2"/>
        <v>8</v>
      </c>
      <c r="P18" s="633">
        <f t="shared" si="2"/>
        <v>9</v>
      </c>
      <c r="Q18" s="1531">
        <f t="shared" si="2"/>
        <v>10</v>
      </c>
      <c r="R18" s="1531">
        <f t="shared" si="2"/>
        <v>11</v>
      </c>
      <c r="S18" s="1531">
        <f t="shared" si="2"/>
        <v>12</v>
      </c>
      <c r="T18" s="1531">
        <f t="shared" si="2"/>
        <v>13</v>
      </c>
      <c r="U18" s="1531">
        <f t="shared" si="2"/>
        <v>14</v>
      </c>
      <c r="V18" s="633">
        <f t="shared" si="2"/>
        <v>15</v>
      </c>
      <c r="W18" s="633">
        <f t="shared" si="2"/>
        <v>16</v>
      </c>
      <c r="X18" s="1531">
        <f t="shared" si="2"/>
        <v>17</v>
      </c>
      <c r="Y18" s="1531">
        <f t="shared" si="2"/>
        <v>18</v>
      </c>
      <c r="Z18" s="1531">
        <f t="shared" si="2"/>
        <v>19</v>
      </c>
      <c r="AA18" s="1531">
        <f t="shared" si="2"/>
        <v>20</v>
      </c>
      <c r="AB18" s="1532">
        <f t="shared" si="2"/>
        <v>21</v>
      </c>
      <c r="AC18" s="633">
        <f t="shared" si="2"/>
        <v>22</v>
      </c>
      <c r="AD18" s="633">
        <f t="shared" si="2"/>
        <v>23</v>
      </c>
      <c r="AE18" s="1531">
        <f t="shared" si="2"/>
        <v>24</v>
      </c>
      <c r="AF18" s="1531">
        <f t="shared" si="3"/>
        <v>25</v>
      </c>
      <c r="AG18" s="1531">
        <f t="shared" si="3"/>
        <v>26</v>
      </c>
      <c r="AH18" s="1531">
        <f t="shared" si="3"/>
        <v>27</v>
      </c>
      <c r="AI18" s="1531">
        <f t="shared" si="3"/>
        <v>28</v>
      </c>
      <c r="AJ18" s="633">
        <f t="shared" si="3"/>
        <v>29</v>
      </c>
      <c r="AK18" s="1535"/>
    </row>
    <row r="19" spans="2:37" ht="12.95" customHeight="1" x14ac:dyDescent="0.2">
      <c r="B19" s="1562" t="s">
        <v>799</v>
      </c>
      <c r="C19" s="1558"/>
      <c r="D19" s="1527"/>
      <c r="E19" s="1527"/>
      <c r="F19" s="1527"/>
      <c r="G19" s="1527"/>
      <c r="H19" s="633">
        <v>31</v>
      </c>
      <c r="I19" s="633">
        <v>1</v>
      </c>
      <c r="J19" s="1527">
        <f t="shared" si="2"/>
        <v>2</v>
      </c>
      <c r="K19" s="1527">
        <f t="shared" si="2"/>
        <v>3</v>
      </c>
      <c r="L19" s="1527">
        <f t="shared" si="2"/>
        <v>4</v>
      </c>
      <c r="M19" s="1527">
        <f t="shared" si="2"/>
        <v>5</v>
      </c>
      <c r="N19" s="1527">
        <f t="shared" si="2"/>
        <v>6</v>
      </c>
      <c r="O19" s="633">
        <f t="shared" si="2"/>
        <v>7</v>
      </c>
      <c r="P19" s="633">
        <f t="shared" si="2"/>
        <v>8</v>
      </c>
      <c r="Q19" s="1527">
        <f t="shared" si="2"/>
        <v>9</v>
      </c>
      <c r="R19" s="1527">
        <f t="shared" si="2"/>
        <v>10</v>
      </c>
      <c r="S19" s="1527">
        <f t="shared" si="2"/>
        <v>11</v>
      </c>
      <c r="T19" s="1527">
        <f t="shared" si="2"/>
        <v>12</v>
      </c>
      <c r="U19" s="1527">
        <f t="shared" si="2"/>
        <v>13</v>
      </c>
      <c r="V19" s="633">
        <f t="shared" si="2"/>
        <v>14</v>
      </c>
      <c r="W19" s="633">
        <f t="shared" si="2"/>
        <v>15</v>
      </c>
      <c r="X19" s="1527">
        <f t="shared" si="2"/>
        <v>16</v>
      </c>
      <c r="Y19" s="1527">
        <f t="shared" si="2"/>
        <v>17</v>
      </c>
      <c r="Z19" s="1527">
        <f t="shared" si="2"/>
        <v>18</v>
      </c>
      <c r="AA19" s="1527">
        <f t="shared" si="2"/>
        <v>19</v>
      </c>
      <c r="AB19" s="1527">
        <f t="shared" si="2"/>
        <v>20</v>
      </c>
      <c r="AC19" s="633">
        <f t="shared" si="2"/>
        <v>21</v>
      </c>
      <c r="AD19" s="633">
        <f t="shared" si="2"/>
        <v>22</v>
      </c>
      <c r="AE19" s="1527">
        <f t="shared" si="2"/>
        <v>23</v>
      </c>
      <c r="AF19" s="1527">
        <f t="shared" si="3"/>
        <v>24</v>
      </c>
      <c r="AG19" s="1527">
        <f t="shared" si="3"/>
        <v>25</v>
      </c>
      <c r="AH19" s="1527">
        <f t="shared" si="3"/>
        <v>26</v>
      </c>
      <c r="AI19" s="1527">
        <f t="shared" si="3"/>
        <v>27</v>
      </c>
      <c r="AJ19" s="633">
        <f t="shared" si="3"/>
        <v>28</v>
      </c>
      <c r="AK19" s="1535"/>
    </row>
    <row r="20" spans="2:37" ht="12.95" customHeight="1" x14ac:dyDescent="0.2">
      <c r="B20" s="344" t="s">
        <v>180</v>
      </c>
      <c r="C20" s="1559"/>
      <c r="D20" s="1531"/>
      <c r="E20" s="1531"/>
      <c r="F20" s="1531"/>
      <c r="G20" s="1531"/>
      <c r="H20" s="633"/>
      <c r="I20" s="633">
        <f t="shared" ref="I20:AK21" si="4">H20+1</f>
        <v>1</v>
      </c>
      <c r="J20" s="1532">
        <f t="shared" si="4"/>
        <v>2</v>
      </c>
      <c r="K20" s="1531">
        <f t="shared" si="4"/>
        <v>3</v>
      </c>
      <c r="L20" s="1531">
        <f t="shared" si="4"/>
        <v>4</v>
      </c>
      <c r="M20" s="1531">
        <f t="shared" si="4"/>
        <v>5</v>
      </c>
      <c r="N20" s="1531">
        <f t="shared" si="4"/>
        <v>6</v>
      </c>
      <c r="O20" s="633">
        <f t="shared" si="4"/>
        <v>7</v>
      </c>
      <c r="P20" s="633">
        <f t="shared" si="4"/>
        <v>8</v>
      </c>
      <c r="Q20" s="1531">
        <f t="shared" si="4"/>
        <v>9</v>
      </c>
      <c r="R20" s="1531">
        <f t="shared" si="4"/>
        <v>10</v>
      </c>
      <c r="S20" s="1531">
        <f t="shared" si="4"/>
        <v>11</v>
      </c>
      <c r="T20" s="1531">
        <f t="shared" si="4"/>
        <v>12</v>
      </c>
      <c r="U20" s="1531">
        <f t="shared" si="4"/>
        <v>13</v>
      </c>
      <c r="V20" s="633">
        <f t="shared" si="4"/>
        <v>14</v>
      </c>
      <c r="W20" s="633">
        <f t="shared" si="4"/>
        <v>15</v>
      </c>
      <c r="X20" s="1531">
        <f t="shared" si="4"/>
        <v>16</v>
      </c>
      <c r="Y20" s="1531">
        <f t="shared" si="4"/>
        <v>17</v>
      </c>
      <c r="Z20" s="1531">
        <f t="shared" si="4"/>
        <v>18</v>
      </c>
      <c r="AA20" s="1531">
        <f t="shared" si="4"/>
        <v>19</v>
      </c>
      <c r="AB20" s="1531">
        <f t="shared" si="4"/>
        <v>20</v>
      </c>
      <c r="AC20" s="633">
        <f t="shared" si="4"/>
        <v>21</v>
      </c>
      <c r="AD20" s="633">
        <f t="shared" si="4"/>
        <v>22</v>
      </c>
      <c r="AE20" s="1531">
        <f t="shared" si="4"/>
        <v>23</v>
      </c>
      <c r="AF20" s="1531">
        <f t="shared" si="4"/>
        <v>24</v>
      </c>
      <c r="AG20" s="1531">
        <f t="shared" si="4"/>
        <v>25</v>
      </c>
      <c r="AH20" s="1531">
        <f t="shared" si="4"/>
        <v>26</v>
      </c>
      <c r="AI20" s="1531">
        <f t="shared" si="4"/>
        <v>27</v>
      </c>
      <c r="AJ20" s="633">
        <f t="shared" si="4"/>
        <v>28</v>
      </c>
      <c r="AK20" s="1535">
        <f t="shared" si="4"/>
        <v>29</v>
      </c>
    </row>
    <row r="21" spans="2:37" ht="12.95" customHeight="1" x14ac:dyDescent="0.2">
      <c r="B21" s="1562" t="s">
        <v>800</v>
      </c>
      <c r="C21" s="1558"/>
      <c r="D21" s="1527"/>
      <c r="E21" s="1527"/>
      <c r="F21" s="1527"/>
      <c r="G21" s="1527"/>
      <c r="H21" s="633"/>
      <c r="I21" s="633">
        <v>1</v>
      </c>
      <c r="J21" s="1527">
        <f t="shared" si="4"/>
        <v>2</v>
      </c>
      <c r="K21" s="1527">
        <f t="shared" si="4"/>
        <v>3</v>
      </c>
      <c r="L21" s="1527">
        <f t="shared" si="4"/>
        <v>4</v>
      </c>
      <c r="M21" s="1527">
        <f t="shared" si="4"/>
        <v>5</v>
      </c>
      <c r="N21" s="1527">
        <f t="shared" si="4"/>
        <v>6</v>
      </c>
      <c r="O21" s="633">
        <f t="shared" si="4"/>
        <v>7</v>
      </c>
      <c r="P21" s="633">
        <f t="shared" si="4"/>
        <v>8</v>
      </c>
      <c r="Q21" s="1527">
        <f t="shared" si="4"/>
        <v>9</v>
      </c>
      <c r="R21" s="1527">
        <f t="shared" si="4"/>
        <v>10</v>
      </c>
      <c r="S21" s="1527">
        <f t="shared" si="4"/>
        <v>11</v>
      </c>
      <c r="T21" s="1527">
        <f t="shared" si="4"/>
        <v>12</v>
      </c>
      <c r="U21" s="1527">
        <f t="shared" si="4"/>
        <v>13</v>
      </c>
      <c r="V21" s="633">
        <f t="shared" si="4"/>
        <v>14</v>
      </c>
      <c r="W21" s="633">
        <f t="shared" si="4"/>
        <v>15</v>
      </c>
      <c r="X21" s="1527">
        <f t="shared" si="4"/>
        <v>16</v>
      </c>
      <c r="Y21" s="1527">
        <f t="shared" si="4"/>
        <v>17</v>
      </c>
      <c r="Z21" s="1527">
        <f t="shared" si="4"/>
        <v>18</v>
      </c>
      <c r="AA21" s="1527">
        <f t="shared" si="4"/>
        <v>19</v>
      </c>
      <c r="AB21" s="1527">
        <f t="shared" si="4"/>
        <v>20</v>
      </c>
      <c r="AC21" s="633">
        <f t="shared" si="4"/>
        <v>21</v>
      </c>
      <c r="AD21" s="633">
        <f t="shared" si="4"/>
        <v>22</v>
      </c>
      <c r="AE21" s="1527">
        <f t="shared" si="4"/>
        <v>23</v>
      </c>
      <c r="AF21" s="1527">
        <f t="shared" si="4"/>
        <v>24</v>
      </c>
      <c r="AG21" s="1527">
        <f t="shared" si="4"/>
        <v>25</v>
      </c>
      <c r="AH21" s="1527">
        <f t="shared" si="4"/>
        <v>26</v>
      </c>
      <c r="AI21" s="1527">
        <f t="shared" si="4"/>
        <v>27</v>
      </c>
      <c r="AJ21" s="633">
        <f t="shared" si="4"/>
        <v>28</v>
      </c>
      <c r="AK21" s="1535">
        <f t="shared" si="4"/>
        <v>29</v>
      </c>
    </row>
    <row r="22" spans="2:37" ht="12.95" customHeight="1" x14ac:dyDescent="0.2">
      <c r="B22" s="344" t="s">
        <v>105</v>
      </c>
      <c r="C22" s="1559">
        <v>1</v>
      </c>
      <c r="D22" s="1531">
        <f>C22+1</f>
        <v>2</v>
      </c>
      <c r="E22" s="1531">
        <f t="shared" ref="E22:AD23" si="5">D22+1</f>
        <v>3</v>
      </c>
      <c r="F22" s="1531">
        <f t="shared" si="5"/>
        <v>4</v>
      </c>
      <c r="G22" s="1531">
        <f t="shared" si="5"/>
        <v>5</v>
      </c>
      <c r="H22" s="633">
        <f t="shared" si="5"/>
        <v>6</v>
      </c>
      <c r="I22" s="633">
        <f t="shared" si="5"/>
        <v>7</v>
      </c>
      <c r="J22" s="1531">
        <f t="shared" si="5"/>
        <v>8</v>
      </c>
      <c r="K22" s="1531">
        <f t="shared" si="5"/>
        <v>9</v>
      </c>
      <c r="L22" s="1531">
        <f t="shared" si="5"/>
        <v>10</v>
      </c>
      <c r="M22" s="1531">
        <f t="shared" si="5"/>
        <v>11</v>
      </c>
      <c r="N22" s="1531">
        <f t="shared" si="5"/>
        <v>12</v>
      </c>
      <c r="O22" s="633">
        <f t="shared" si="5"/>
        <v>13</v>
      </c>
      <c r="P22" s="633">
        <f t="shared" si="5"/>
        <v>14</v>
      </c>
      <c r="Q22" s="1531">
        <f t="shared" si="5"/>
        <v>15</v>
      </c>
      <c r="R22" s="1531">
        <f t="shared" si="5"/>
        <v>16</v>
      </c>
      <c r="S22" s="1531">
        <f t="shared" si="5"/>
        <v>17</v>
      </c>
      <c r="T22" s="1531">
        <f t="shared" si="5"/>
        <v>18</v>
      </c>
      <c r="U22" s="1531">
        <f t="shared" si="5"/>
        <v>19</v>
      </c>
      <c r="V22" s="633">
        <f t="shared" si="5"/>
        <v>20</v>
      </c>
      <c r="W22" s="633">
        <f t="shared" si="5"/>
        <v>21</v>
      </c>
      <c r="X22" s="1531">
        <f t="shared" si="5"/>
        <v>22</v>
      </c>
      <c r="Y22" s="1531">
        <f t="shared" si="5"/>
        <v>23</v>
      </c>
      <c r="Z22" s="1531">
        <f t="shared" si="5"/>
        <v>24</v>
      </c>
      <c r="AA22" s="1531">
        <f t="shared" si="5"/>
        <v>25</v>
      </c>
      <c r="AB22" s="1531">
        <f t="shared" si="5"/>
        <v>26</v>
      </c>
      <c r="AC22" s="633">
        <f t="shared" si="5"/>
        <v>27</v>
      </c>
      <c r="AD22" s="633">
        <f t="shared" si="5"/>
        <v>28</v>
      </c>
      <c r="AE22" s="1531">
        <f>AD22+1</f>
        <v>29</v>
      </c>
      <c r="AF22" s="1531">
        <f>AE22+1</f>
        <v>30</v>
      </c>
      <c r="AG22" s="1531"/>
      <c r="AH22" s="1531"/>
      <c r="AI22" s="1531"/>
      <c r="AJ22" s="633"/>
      <c r="AK22" s="1535"/>
    </row>
    <row r="23" spans="2:37" ht="12.95" customHeight="1" x14ac:dyDescent="0.2">
      <c r="B23" s="1562" t="s">
        <v>801</v>
      </c>
      <c r="C23" s="1558">
        <v>30</v>
      </c>
      <c r="D23" s="1527">
        <f>C23+1</f>
        <v>31</v>
      </c>
      <c r="E23" s="1527">
        <v>1</v>
      </c>
      <c r="F23" s="1527">
        <f>E23+1</f>
        <v>2</v>
      </c>
      <c r="G23" s="1527">
        <f t="shared" si="5"/>
        <v>3</v>
      </c>
      <c r="H23" s="633">
        <f t="shared" si="5"/>
        <v>4</v>
      </c>
      <c r="I23" s="633">
        <f t="shared" si="5"/>
        <v>5</v>
      </c>
      <c r="J23" s="1527">
        <f t="shared" si="5"/>
        <v>6</v>
      </c>
      <c r="K23" s="1527">
        <f t="shared" si="5"/>
        <v>7</v>
      </c>
      <c r="L23" s="1527">
        <f t="shared" si="5"/>
        <v>8</v>
      </c>
      <c r="M23" s="1527">
        <f t="shared" si="5"/>
        <v>9</v>
      </c>
      <c r="N23" s="1527">
        <f t="shared" si="5"/>
        <v>10</v>
      </c>
      <c r="O23" s="633">
        <f t="shared" si="5"/>
        <v>11</v>
      </c>
      <c r="P23" s="633">
        <f t="shared" si="5"/>
        <v>12</v>
      </c>
      <c r="Q23" s="1527">
        <f t="shared" si="5"/>
        <v>13</v>
      </c>
      <c r="R23" s="1527">
        <f t="shared" si="5"/>
        <v>14</v>
      </c>
      <c r="S23" s="1527">
        <f t="shared" si="5"/>
        <v>15</v>
      </c>
      <c r="T23" s="1527">
        <f t="shared" si="5"/>
        <v>16</v>
      </c>
      <c r="U23" s="1527">
        <f t="shared" si="5"/>
        <v>17</v>
      </c>
      <c r="V23" s="633">
        <f t="shared" si="5"/>
        <v>18</v>
      </c>
      <c r="W23" s="633">
        <f t="shared" si="5"/>
        <v>19</v>
      </c>
      <c r="X23" s="1527">
        <f t="shared" si="5"/>
        <v>20</v>
      </c>
      <c r="Y23" s="1527">
        <f t="shared" si="5"/>
        <v>21</v>
      </c>
      <c r="Z23" s="1527">
        <f t="shared" si="5"/>
        <v>22</v>
      </c>
      <c r="AA23" s="1527">
        <f t="shared" si="5"/>
        <v>23</v>
      </c>
      <c r="AB23" s="1527">
        <f t="shared" si="5"/>
        <v>24</v>
      </c>
      <c r="AC23" s="633">
        <f t="shared" si="5"/>
        <v>25</v>
      </c>
      <c r="AD23" s="633">
        <f t="shared" si="5"/>
        <v>26</v>
      </c>
      <c r="AE23" s="1527">
        <f t="shared" ref="AE23:AF23" si="6">AD23+1</f>
        <v>27</v>
      </c>
      <c r="AF23" s="1527">
        <f t="shared" si="6"/>
        <v>28</v>
      </c>
      <c r="AG23" s="1527"/>
      <c r="AH23" s="1527"/>
      <c r="AI23" s="1527"/>
      <c r="AJ23" s="633"/>
      <c r="AK23" s="1535"/>
    </row>
    <row r="24" spans="2:37" ht="12.95" customHeight="1" x14ac:dyDescent="0.2">
      <c r="B24" s="344" t="s">
        <v>181</v>
      </c>
      <c r="C24" s="1559"/>
      <c r="D24" s="1531"/>
      <c r="E24" s="1531">
        <f t="shared" ref="E24:AD25" si="7">D24+1</f>
        <v>1</v>
      </c>
      <c r="F24" s="1531">
        <f t="shared" si="7"/>
        <v>2</v>
      </c>
      <c r="G24" s="1531">
        <f t="shared" si="7"/>
        <v>3</v>
      </c>
      <c r="H24" s="633">
        <f t="shared" si="7"/>
        <v>4</v>
      </c>
      <c r="I24" s="633">
        <f t="shared" si="7"/>
        <v>5</v>
      </c>
      <c r="J24" s="1531">
        <f t="shared" si="7"/>
        <v>6</v>
      </c>
      <c r="K24" s="1531">
        <f t="shared" si="7"/>
        <v>7</v>
      </c>
      <c r="L24" s="1531">
        <f t="shared" si="7"/>
        <v>8</v>
      </c>
      <c r="M24" s="1531">
        <f t="shared" si="7"/>
        <v>9</v>
      </c>
      <c r="N24" s="1531">
        <f t="shared" si="7"/>
        <v>10</v>
      </c>
      <c r="O24" s="633">
        <f t="shared" si="7"/>
        <v>11</v>
      </c>
      <c r="P24" s="633">
        <f t="shared" si="7"/>
        <v>12</v>
      </c>
      <c r="Q24" s="1531">
        <f t="shared" si="7"/>
        <v>13</v>
      </c>
      <c r="R24" s="1531">
        <f t="shared" si="7"/>
        <v>14</v>
      </c>
      <c r="S24" s="1531">
        <f t="shared" si="7"/>
        <v>15</v>
      </c>
      <c r="T24" s="1531">
        <f t="shared" si="7"/>
        <v>16</v>
      </c>
      <c r="U24" s="1531">
        <f t="shared" si="7"/>
        <v>17</v>
      </c>
      <c r="V24" s="633">
        <f t="shared" si="7"/>
        <v>18</v>
      </c>
      <c r="W24" s="633">
        <f t="shared" si="7"/>
        <v>19</v>
      </c>
      <c r="X24" s="1531">
        <f t="shared" si="7"/>
        <v>20</v>
      </c>
      <c r="Y24" s="1531">
        <f t="shared" si="7"/>
        <v>21</v>
      </c>
      <c r="Z24" s="1531">
        <f t="shared" si="7"/>
        <v>22</v>
      </c>
      <c r="AA24" s="1531">
        <f t="shared" si="7"/>
        <v>23</v>
      </c>
      <c r="AB24" s="1531">
        <f t="shared" si="7"/>
        <v>24</v>
      </c>
      <c r="AC24" s="633">
        <f t="shared" si="7"/>
        <v>25</v>
      </c>
      <c r="AD24" s="633">
        <f t="shared" si="7"/>
        <v>26</v>
      </c>
      <c r="AE24" s="1531">
        <f>AD24+1</f>
        <v>27</v>
      </c>
      <c r="AF24" s="1531">
        <f>AE24+1</f>
        <v>28</v>
      </c>
      <c r="AG24" s="1531">
        <f>AF24+1</f>
        <v>29</v>
      </c>
      <c r="AH24" s="1531"/>
      <c r="AI24" s="1531"/>
      <c r="AJ24" s="633"/>
      <c r="AK24" s="1535"/>
    </row>
    <row r="25" spans="2:37" ht="12.95" customHeight="1" x14ac:dyDescent="0.2">
      <c r="B25" s="1562" t="s">
        <v>802</v>
      </c>
      <c r="C25" s="1558"/>
      <c r="D25" s="1527"/>
      <c r="E25" s="1527">
        <v>29</v>
      </c>
      <c r="F25" s="1527">
        <f>E25+1</f>
        <v>30</v>
      </c>
      <c r="G25" s="1527">
        <v>1</v>
      </c>
      <c r="H25" s="633">
        <f t="shared" si="7"/>
        <v>2</v>
      </c>
      <c r="I25" s="633">
        <f t="shared" si="7"/>
        <v>3</v>
      </c>
      <c r="J25" s="1527">
        <f t="shared" si="7"/>
        <v>4</v>
      </c>
      <c r="K25" s="1527">
        <f t="shared" si="7"/>
        <v>5</v>
      </c>
      <c r="L25" s="1527">
        <f t="shared" si="7"/>
        <v>6</v>
      </c>
      <c r="M25" s="1527">
        <f t="shared" si="7"/>
        <v>7</v>
      </c>
      <c r="N25" s="1527">
        <f t="shared" si="7"/>
        <v>8</v>
      </c>
      <c r="O25" s="633">
        <f t="shared" si="7"/>
        <v>9</v>
      </c>
      <c r="P25" s="633">
        <f t="shared" si="7"/>
        <v>10</v>
      </c>
      <c r="Q25" s="1527">
        <f t="shared" si="7"/>
        <v>11</v>
      </c>
      <c r="R25" s="1527">
        <f t="shared" si="7"/>
        <v>12</v>
      </c>
      <c r="S25" s="1527">
        <f t="shared" si="7"/>
        <v>13</v>
      </c>
      <c r="T25" s="1527">
        <f t="shared" si="7"/>
        <v>14</v>
      </c>
      <c r="U25" s="1527">
        <f t="shared" si="7"/>
        <v>15</v>
      </c>
      <c r="V25" s="633">
        <f t="shared" si="7"/>
        <v>16</v>
      </c>
      <c r="W25" s="633">
        <f t="shared" si="7"/>
        <v>17</v>
      </c>
      <c r="X25" s="1527">
        <f t="shared" si="7"/>
        <v>18</v>
      </c>
      <c r="Y25" s="1527">
        <f t="shared" si="7"/>
        <v>19</v>
      </c>
      <c r="Z25" s="1527">
        <f t="shared" si="7"/>
        <v>20</v>
      </c>
      <c r="AA25" s="1527">
        <f t="shared" si="7"/>
        <v>21</v>
      </c>
      <c r="AB25" s="1527">
        <f t="shared" si="7"/>
        <v>22</v>
      </c>
      <c r="AC25" s="633">
        <f t="shared" si="7"/>
        <v>23</v>
      </c>
      <c r="AD25" s="633">
        <f t="shared" si="7"/>
        <v>24</v>
      </c>
      <c r="AE25" s="1527">
        <f t="shared" ref="AE25:AG25" si="8">AD25+1</f>
        <v>25</v>
      </c>
      <c r="AF25" s="1527">
        <f t="shared" si="8"/>
        <v>26</v>
      </c>
      <c r="AG25" s="1527">
        <f t="shared" si="8"/>
        <v>27</v>
      </c>
      <c r="AH25" s="1527"/>
      <c r="AI25" s="1527"/>
      <c r="AJ25" s="633"/>
      <c r="AK25" s="1535"/>
    </row>
    <row r="26" spans="2:37" ht="12.95" customHeight="1" x14ac:dyDescent="0.2">
      <c r="B26" s="344" t="s">
        <v>182</v>
      </c>
      <c r="C26" s="1559"/>
      <c r="D26" s="1531"/>
      <c r="E26" s="1531"/>
      <c r="F26" s="1531">
        <f t="shared" ref="F26:AD27" si="9">E26+1</f>
        <v>1</v>
      </c>
      <c r="G26" s="1531">
        <f t="shared" si="9"/>
        <v>2</v>
      </c>
      <c r="H26" s="633">
        <f t="shared" si="9"/>
        <v>3</v>
      </c>
      <c r="I26" s="633">
        <f t="shared" si="9"/>
        <v>4</v>
      </c>
      <c r="J26" s="1531">
        <f t="shared" si="9"/>
        <v>5</v>
      </c>
      <c r="K26" s="1531">
        <f t="shared" si="9"/>
        <v>6</v>
      </c>
      <c r="L26" s="1531">
        <f t="shared" si="9"/>
        <v>7</v>
      </c>
      <c r="M26" s="1531">
        <f t="shared" si="9"/>
        <v>8</v>
      </c>
      <c r="N26" s="1531">
        <f t="shared" si="9"/>
        <v>9</v>
      </c>
      <c r="O26" s="633">
        <f t="shared" si="9"/>
        <v>10</v>
      </c>
      <c r="P26" s="633">
        <f t="shared" si="9"/>
        <v>11</v>
      </c>
      <c r="Q26" s="1531">
        <f t="shared" si="9"/>
        <v>12</v>
      </c>
      <c r="R26" s="1531">
        <f t="shared" si="9"/>
        <v>13</v>
      </c>
      <c r="S26" s="1531">
        <f t="shared" si="9"/>
        <v>14</v>
      </c>
      <c r="T26" s="1531">
        <f t="shared" si="9"/>
        <v>15</v>
      </c>
      <c r="U26" s="1531">
        <f t="shared" si="9"/>
        <v>16</v>
      </c>
      <c r="V26" s="633">
        <f t="shared" si="9"/>
        <v>17</v>
      </c>
      <c r="W26" s="633">
        <f t="shared" si="9"/>
        <v>18</v>
      </c>
      <c r="X26" s="1531">
        <f t="shared" si="9"/>
        <v>19</v>
      </c>
      <c r="Y26" s="1531">
        <f t="shared" si="9"/>
        <v>20</v>
      </c>
      <c r="Z26" s="1531">
        <f t="shared" si="9"/>
        <v>21</v>
      </c>
      <c r="AA26" s="1531">
        <f t="shared" si="9"/>
        <v>22</v>
      </c>
      <c r="AB26" s="1531">
        <f t="shared" si="9"/>
        <v>23</v>
      </c>
      <c r="AC26" s="633">
        <f t="shared" si="9"/>
        <v>24</v>
      </c>
      <c r="AD26" s="633">
        <f t="shared" si="9"/>
        <v>25</v>
      </c>
      <c r="AE26" s="1531">
        <f>AD26+1</f>
        <v>26</v>
      </c>
      <c r="AF26" s="1531">
        <f>AE26+1</f>
        <v>27</v>
      </c>
      <c r="AG26" s="1531">
        <f>AF26+1</f>
        <v>28</v>
      </c>
      <c r="AH26" s="1531">
        <f>AG26+1</f>
        <v>29</v>
      </c>
      <c r="AI26" s="1536">
        <v>1</v>
      </c>
      <c r="AJ26" s="1545" t="s">
        <v>112</v>
      </c>
      <c r="AK26" s="1546">
        <v>1447</v>
      </c>
    </row>
    <row r="27" spans="2:37" ht="12.75" customHeight="1" thickBot="1" x14ac:dyDescent="0.25">
      <c r="B27" s="1563" t="s">
        <v>803</v>
      </c>
      <c r="C27" s="1556"/>
      <c r="D27" s="1537"/>
      <c r="E27" s="1537"/>
      <c r="F27" s="1537">
        <v>28</v>
      </c>
      <c r="G27" s="1537">
        <f>F27+1</f>
        <v>29</v>
      </c>
      <c r="H27" s="635">
        <f t="shared" si="9"/>
        <v>30</v>
      </c>
      <c r="I27" s="635">
        <f t="shared" si="9"/>
        <v>31</v>
      </c>
      <c r="J27" s="1537">
        <v>1</v>
      </c>
      <c r="K27" s="1537">
        <f t="shared" si="9"/>
        <v>2</v>
      </c>
      <c r="L27" s="1537">
        <f t="shared" si="9"/>
        <v>3</v>
      </c>
      <c r="M27" s="1537">
        <f t="shared" si="9"/>
        <v>4</v>
      </c>
      <c r="N27" s="1537">
        <f t="shared" si="9"/>
        <v>5</v>
      </c>
      <c r="O27" s="635">
        <f t="shared" si="9"/>
        <v>6</v>
      </c>
      <c r="P27" s="635">
        <f t="shared" si="9"/>
        <v>7</v>
      </c>
      <c r="Q27" s="1537">
        <f t="shared" si="9"/>
        <v>8</v>
      </c>
      <c r="R27" s="1537">
        <f t="shared" si="9"/>
        <v>9</v>
      </c>
      <c r="S27" s="1537">
        <f t="shared" si="9"/>
        <v>10</v>
      </c>
      <c r="T27" s="1537">
        <f t="shared" si="9"/>
        <v>11</v>
      </c>
      <c r="U27" s="1537">
        <f t="shared" si="9"/>
        <v>12</v>
      </c>
      <c r="V27" s="635">
        <f t="shared" si="9"/>
        <v>13</v>
      </c>
      <c r="W27" s="635">
        <f t="shared" si="9"/>
        <v>14</v>
      </c>
      <c r="X27" s="1537">
        <f t="shared" si="9"/>
        <v>15</v>
      </c>
      <c r="Y27" s="1537">
        <f t="shared" si="9"/>
        <v>16</v>
      </c>
      <c r="Z27" s="1537">
        <f t="shared" si="9"/>
        <v>17</v>
      </c>
      <c r="AA27" s="1537">
        <f t="shared" si="9"/>
        <v>18</v>
      </c>
      <c r="AB27" s="1537">
        <f t="shared" si="9"/>
        <v>19</v>
      </c>
      <c r="AC27" s="635">
        <f t="shared" si="9"/>
        <v>20</v>
      </c>
      <c r="AD27" s="635">
        <f t="shared" si="9"/>
        <v>21</v>
      </c>
      <c r="AE27" s="1537">
        <f t="shared" ref="AE27:AI27" si="10">AD27+1</f>
        <v>22</v>
      </c>
      <c r="AF27" s="1537">
        <f t="shared" si="10"/>
        <v>23</v>
      </c>
      <c r="AG27" s="1537">
        <f t="shared" si="10"/>
        <v>24</v>
      </c>
      <c r="AH27" s="1537">
        <f t="shared" si="10"/>
        <v>25</v>
      </c>
      <c r="AI27" s="1537">
        <f t="shared" si="10"/>
        <v>26</v>
      </c>
      <c r="AJ27" s="635"/>
      <c r="AK27" s="1538"/>
    </row>
    <row r="28" spans="2:37" ht="2.25" customHeight="1" thickBot="1" x14ac:dyDescent="0.25">
      <c r="B28" s="1539"/>
      <c r="C28" s="1539"/>
      <c r="D28" s="1539"/>
      <c r="E28" s="1539"/>
      <c r="F28" s="1539"/>
      <c r="G28" s="1539"/>
      <c r="H28" s="1539"/>
      <c r="I28" s="1540"/>
      <c r="J28" s="1541"/>
      <c r="K28" s="1541"/>
      <c r="L28" s="1541"/>
      <c r="M28" s="1541"/>
      <c r="N28" s="1541"/>
      <c r="O28" s="1541"/>
      <c r="P28" s="1541"/>
      <c r="Q28" s="1541"/>
      <c r="R28" s="1541"/>
      <c r="S28" s="1541"/>
      <c r="T28" s="1541"/>
      <c r="U28" s="1541"/>
      <c r="V28" s="1541"/>
      <c r="W28" s="1541"/>
      <c r="X28" s="1541"/>
      <c r="Y28" s="1541"/>
      <c r="Z28" s="1541"/>
      <c r="AA28" s="1541"/>
      <c r="AB28" s="1541"/>
      <c r="AC28" s="1541"/>
      <c r="AD28" s="1541"/>
      <c r="AE28" s="1541"/>
      <c r="AF28" s="1541"/>
      <c r="AG28" s="1541"/>
      <c r="AH28" s="1541"/>
      <c r="AI28" s="1541"/>
      <c r="AJ28" s="1541"/>
      <c r="AK28" s="1541"/>
    </row>
    <row r="29" spans="2:37" ht="15.75" thickBot="1" x14ac:dyDescent="0.25">
      <c r="B29" s="1547" t="s">
        <v>237</v>
      </c>
      <c r="C29" s="1548">
        <v>14</v>
      </c>
      <c r="D29" s="1549">
        <v>2</v>
      </c>
      <c r="E29" s="1550" t="s">
        <v>249</v>
      </c>
      <c r="F29" s="1550"/>
      <c r="G29" s="1550"/>
      <c r="H29" s="1551"/>
      <c r="I29" s="1548">
        <v>5</v>
      </c>
      <c r="J29" s="1549">
        <v>5</v>
      </c>
      <c r="K29" s="1550" t="s">
        <v>804</v>
      </c>
      <c r="L29" s="1550"/>
      <c r="M29" s="1550"/>
      <c r="N29" s="1551"/>
      <c r="O29" s="1548">
        <v>15</v>
      </c>
      <c r="P29" s="1549">
        <v>5</v>
      </c>
      <c r="Q29" s="1550" t="s">
        <v>263</v>
      </c>
      <c r="R29" s="1550"/>
      <c r="S29" s="1550"/>
      <c r="T29" s="1551"/>
      <c r="U29" s="1548">
        <v>21</v>
      </c>
      <c r="V29" s="1549">
        <v>8</v>
      </c>
      <c r="W29" s="1550" t="s">
        <v>805</v>
      </c>
      <c r="X29" s="1550"/>
      <c r="Y29" s="1550"/>
      <c r="Z29" s="1551"/>
      <c r="AA29" s="1548">
        <v>2</v>
      </c>
      <c r="AB29" s="1549">
        <v>9</v>
      </c>
      <c r="AC29" s="1550" t="s">
        <v>269</v>
      </c>
      <c r="AD29" s="1550"/>
      <c r="AE29" s="1550"/>
      <c r="AF29" s="1551"/>
      <c r="AG29" s="1548">
        <v>1</v>
      </c>
      <c r="AH29" s="1552">
        <v>1</v>
      </c>
      <c r="AI29" s="1553" t="s">
        <v>806</v>
      </c>
      <c r="AJ29" s="1554"/>
      <c r="AK29" s="1555"/>
    </row>
  </sheetData>
  <sheetProtection algorithmName="SHA-512" hashValue="zVhUZnVWvdF/VUC6CGG4Tg17HJyrXH89RxP1zfjefnCRdPHbunyT/O8xE2MALxEDJBJE6px23fyErP2MdiZH3A==" saltValue="3irSCTHeWapNNSdfyVEDjw==" spinCount="100000" sheet="1" objects="1" scenarios="1"/>
  <mergeCells count="9">
    <mergeCell ref="B2:AK2"/>
    <mergeCell ref="AJ4:AK9"/>
    <mergeCell ref="B28:H28"/>
    <mergeCell ref="E29:H29"/>
    <mergeCell ref="K29:N29"/>
    <mergeCell ref="Q29:T29"/>
    <mergeCell ref="W29:Z29"/>
    <mergeCell ref="AC29:AF29"/>
    <mergeCell ref="AI29:AK29"/>
  </mergeCells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7"/>
  <sheetViews>
    <sheetView rightToLeft="1" view="pageBreakPreview" zoomScaleNormal="100" zoomScaleSheetLayoutView="100" workbookViewId="0"/>
  </sheetViews>
  <sheetFormatPr defaultRowHeight="15" x14ac:dyDescent="0.25"/>
  <cols>
    <col min="1" max="1" width="0.625" style="119" customWidth="1"/>
    <col min="2" max="2" width="11.625" style="119" customWidth="1"/>
    <col min="3" max="3" width="23.625" style="119" customWidth="1"/>
    <col min="4" max="4" width="9" style="119"/>
    <col min="5" max="5" width="27.25" style="807" customWidth="1"/>
    <col min="6" max="6" width="2.25" style="807" hidden="1" customWidth="1"/>
    <col min="7" max="7" width="9.25" style="119" customWidth="1"/>
    <col min="8" max="8" width="1.25" style="119" customWidth="1"/>
    <col min="9" max="10" width="0" style="119" hidden="1" customWidth="1"/>
    <col min="11" max="11" width="10.875" style="119" hidden="1" customWidth="1"/>
    <col min="12" max="12" width="0" style="119" hidden="1" customWidth="1"/>
    <col min="13" max="16384" width="9" style="119"/>
  </cols>
  <sheetData>
    <row r="1" spans="2:12" ht="15.75" thickBot="1" x14ac:dyDescent="0.3"/>
    <row r="2" spans="2:12" ht="21.95" customHeight="1" thickBot="1" x14ac:dyDescent="0.25">
      <c r="B2" s="825"/>
      <c r="C2" s="828" t="s">
        <v>730</v>
      </c>
      <c r="D2" s="829"/>
      <c r="E2" s="830"/>
      <c r="F2" s="808"/>
      <c r="G2" s="831"/>
      <c r="J2" s="119">
        <f>K2-7</f>
        <v>15</v>
      </c>
      <c r="K2" s="833">
        <v>22</v>
      </c>
      <c r="L2" s="119">
        <f>K2+7</f>
        <v>29</v>
      </c>
    </row>
    <row r="3" spans="2:12" ht="31.5" customHeight="1" thickBot="1" x14ac:dyDescent="0.25">
      <c r="B3" s="826"/>
      <c r="C3" s="834">
        <f ca="1">TODAY()</f>
        <v>45504</v>
      </c>
      <c r="D3" s="835"/>
      <c r="E3" s="836"/>
      <c r="F3" s="809"/>
      <c r="G3" s="832"/>
      <c r="K3" s="833"/>
    </row>
    <row r="4" spans="2:12" ht="21.95" hidden="1" customHeight="1" thickBot="1" x14ac:dyDescent="0.25">
      <c r="B4" s="826"/>
      <c r="C4" s="810"/>
      <c r="D4" s="811"/>
      <c r="E4" s="812"/>
      <c r="F4" s="813"/>
      <c r="G4" s="812"/>
    </row>
    <row r="5" spans="2:12" ht="17.25" customHeight="1" thickBot="1" x14ac:dyDescent="0.25">
      <c r="B5" s="826"/>
      <c r="C5" s="1512" t="s">
        <v>250</v>
      </c>
      <c r="D5" s="1513"/>
      <c r="E5" s="1513"/>
      <c r="F5" s="814"/>
      <c r="G5" s="1499" t="s">
        <v>789</v>
      </c>
    </row>
    <row r="6" spans="2:12" ht="17.25" customHeight="1" thickBot="1" x14ac:dyDescent="0.25">
      <c r="B6" s="827"/>
      <c r="C6" s="1514"/>
      <c r="D6" s="1515"/>
      <c r="E6" s="1515"/>
      <c r="F6" s="815"/>
      <c r="G6" s="1500"/>
    </row>
    <row r="7" spans="2:12" ht="17.25" customHeight="1" thickBot="1" x14ac:dyDescent="0.3">
      <c r="B7" s="6" t="s">
        <v>2</v>
      </c>
      <c r="C7" s="7">
        <f t="shared" ref="C7:C33" si="0">D7</f>
        <v>45508</v>
      </c>
      <c r="D7" s="8">
        <v>45508</v>
      </c>
      <c r="E7" s="9" t="s">
        <v>3</v>
      </c>
      <c r="F7" s="816">
        <v>1</v>
      </c>
      <c r="G7" s="1501">
        <f ca="1">D7-C$3</f>
        <v>4</v>
      </c>
    </row>
    <row r="8" spans="2:12" ht="17.25" customHeight="1" thickBot="1" x14ac:dyDescent="0.3">
      <c r="B8" s="6" t="s">
        <v>2</v>
      </c>
      <c r="C8" s="7">
        <f t="shared" si="0"/>
        <v>45515</v>
      </c>
      <c r="D8" s="8">
        <v>45515</v>
      </c>
      <c r="E8" s="10" t="s">
        <v>4</v>
      </c>
      <c r="F8" s="816">
        <v>1</v>
      </c>
      <c r="G8" s="1501">
        <f ca="1">D8-C$3</f>
        <v>11</v>
      </c>
    </row>
    <row r="9" spans="2:12" ht="17.25" customHeight="1" thickBot="1" x14ac:dyDescent="0.3">
      <c r="B9" s="1508" t="s">
        <v>5</v>
      </c>
      <c r="C9" s="1509">
        <f t="shared" si="0"/>
        <v>45522</v>
      </c>
      <c r="D9" s="1510">
        <v>45522</v>
      </c>
      <c r="E9" s="1511" t="s">
        <v>6</v>
      </c>
      <c r="F9" s="816">
        <v>1</v>
      </c>
      <c r="G9" s="1501">
        <f ca="1">D9-C$3</f>
        <v>18</v>
      </c>
    </row>
    <row r="10" spans="2:12" ht="17.25" customHeight="1" thickBot="1" x14ac:dyDescent="0.3">
      <c r="B10" s="11" t="s">
        <v>5</v>
      </c>
      <c r="C10" s="12">
        <f t="shared" si="0"/>
        <v>45557</v>
      </c>
      <c r="D10" s="13">
        <v>45557</v>
      </c>
      <c r="E10" s="14" t="s">
        <v>7</v>
      </c>
      <c r="F10" s="816"/>
      <c r="G10" s="1502">
        <f t="shared" ref="G10:G11" ca="1" si="1">D10-C$3</f>
        <v>53</v>
      </c>
    </row>
    <row r="11" spans="2:12" ht="17.25" customHeight="1" thickBot="1" x14ac:dyDescent="0.3">
      <c r="B11" s="15" t="s">
        <v>5</v>
      </c>
      <c r="C11" s="16">
        <f t="shared" si="0"/>
        <v>45558</v>
      </c>
      <c r="D11" s="17">
        <v>45558</v>
      </c>
      <c r="E11" s="18" t="s">
        <v>7</v>
      </c>
      <c r="F11" s="816"/>
      <c r="G11" s="1503">
        <f t="shared" ca="1" si="1"/>
        <v>54</v>
      </c>
    </row>
    <row r="12" spans="2:12" ht="17.25" customHeight="1" thickBot="1" x14ac:dyDescent="0.3">
      <c r="B12" s="6" t="s">
        <v>5</v>
      </c>
      <c r="C12" s="7">
        <f t="shared" si="0"/>
        <v>45582</v>
      </c>
      <c r="D12" s="8">
        <v>45582</v>
      </c>
      <c r="E12" s="9" t="s">
        <v>8</v>
      </c>
      <c r="F12" s="816"/>
      <c r="G12" s="1501">
        <f ca="1">D12-C$3</f>
        <v>78</v>
      </c>
    </row>
    <row r="13" spans="2:12" ht="17.25" customHeight="1" thickBot="1" x14ac:dyDescent="0.3">
      <c r="B13" s="11" t="s">
        <v>5</v>
      </c>
      <c r="C13" s="12">
        <f t="shared" si="0"/>
        <v>45603</v>
      </c>
      <c r="D13" s="13">
        <v>45603</v>
      </c>
      <c r="E13" s="14" t="s">
        <v>9</v>
      </c>
      <c r="F13" s="816">
        <v>1</v>
      </c>
      <c r="G13" s="1502">
        <f t="shared" ref="G13:G14" ca="1" si="2">D13-C$3</f>
        <v>99</v>
      </c>
    </row>
    <row r="14" spans="2:12" ht="17.25" customHeight="1" thickBot="1" x14ac:dyDescent="0.3">
      <c r="B14" s="15" t="s">
        <v>5</v>
      </c>
      <c r="C14" s="16">
        <f t="shared" si="0"/>
        <v>45604</v>
      </c>
      <c r="D14" s="17">
        <v>45604</v>
      </c>
      <c r="E14" s="18" t="s">
        <v>10</v>
      </c>
      <c r="F14" s="816">
        <v>1</v>
      </c>
      <c r="G14" s="1503">
        <f t="shared" ca="1" si="2"/>
        <v>100</v>
      </c>
    </row>
    <row r="15" spans="2:12" ht="17.25" customHeight="1" thickBot="1" x14ac:dyDescent="0.3">
      <c r="B15" s="817" t="s">
        <v>11</v>
      </c>
      <c r="C15" s="818">
        <f t="shared" si="0"/>
        <v>45613</v>
      </c>
      <c r="D15" s="819">
        <v>45613</v>
      </c>
      <c r="E15" s="820" t="s">
        <v>12</v>
      </c>
      <c r="F15" s="821">
        <v>1</v>
      </c>
      <c r="G15" s="1504">
        <f ca="1">D15-C$3</f>
        <v>109</v>
      </c>
    </row>
    <row r="16" spans="2:12" ht="17.25" customHeight="1" x14ac:dyDescent="0.25">
      <c r="B16" s="23" t="s">
        <v>11</v>
      </c>
      <c r="C16" s="24">
        <f t="shared" si="0"/>
        <v>45637</v>
      </c>
      <c r="D16" s="25">
        <v>45637</v>
      </c>
      <c r="E16" s="26" t="s">
        <v>13</v>
      </c>
      <c r="F16" s="822"/>
      <c r="G16" s="1505">
        <f t="shared" ref="G16:G17" ca="1" si="3">D16-C$3</f>
        <v>133</v>
      </c>
    </row>
    <row r="17" spans="2:12" ht="17.25" customHeight="1" thickBot="1" x14ac:dyDescent="0.3">
      <c r="B17" s="27" t="s">
        <v>11</v>
      </c>
      <c r="C17" s="28">
        <f t="shared" si="0"/>
        <v>45638</v>
      </c>
      <c r="D17" s="29">
        <v>45638</v>
      </c>
      <c r="E17" s="30" t="s">
        <v>13</v>
      </c>
      <c r="F17" s="823"/>
      <c r="G17" s="1506">
        <f t="shared" ca="1" si="3"/>
        <v>134</v>
      </c>
    </row>
    <row r="18" spans="2:12" ht="17.25" customHeight="1" thickBot="1" x14ac:dyDescent="0.3">
      <c r="B18" s="19" t="s">
        <v>11</v>
      </c>
      <c r="C18" s="20">
        <f t="shared" si="0"/>
        <v>45660</v>
      </c>
      <c r="D18" s="21">
        <v>45660</v>
      </c>
      <c r="E18" s="22" t="s">
        <v>14</v>
      </c>
      <c r="F18" s="821"/>
      <c r="G18" s="1504">
        <f ca="1">D18-C$3</f>
        <v>156</v>
      </c>
    </row>
    <row r="19" spans="2:12" ht="17.25" customHeight="1" thickBot="1" x14ac:dyDescent="0.3">
      <c r="B19" s="19" t="s">
        <v>11</v>
      </c>
      <c r="C19" s="20">
        <f t="shared" si="0"/>
        <v>45669</v>
      </c>
      <c r="D19" s="21">
        <v>45669</v>
      </c>
      <c r="E19" s="22" t="s">
        <v>15</v>
      </c>
      <c r="F19" s="821"/>
      <c r="G19" s="1504">
        <f ca="1">D19-C$3</f>
        <v>165</v>
      </c>
    </row>
    <row r="20" spans="2:12" ht="17.25" customHeight="1" thickBot="1" x14ac:dyDescent="0.3">
      <c r="B20" s="19" t="s">
        <v>11</v>
      </c>
      <c r="C20" s="20">
        <f t="shared" si="0"/>
        <v>45708</v>
      </c>
      <c r="D20" s="21">
        <v>45708</v>
      </c>
      <c r="E20" s="22" t="s">
        <v>16</v>
      </c>
      <c r="F20" s="821">
        <v>1</v>
      </c>
      <c r="G20" s="1504">
        <f ca="1">D20-C$3</f>
        <v>204</v>
      </c>
    </row>
    <row r="21" spans="2:12" ht="17.25" customHeight="1" x14ac:dyDescent="0.25">
      <c r="B21" s="23" t="s">
        <v>11</v>
      </c>
      <c r="C21" s="24">
        <f t="shared" si="0"/>
        <v>45711</v>
      </c>
      <c r="D21" s="25">
        <v>45711</v>
      </c>
      <c r="E21" s="26" t="s">
        <v>17</v>
      </c>
      <c r="F21" s="822">
        <v>1</v>
      </c>
      <c r="G21" s="1505">
        <f t="shared" ref="G21:G22" ca="1" si="4">D21-C$3</f>
        <v>207</v>
      </c>
    </row>
    <row r="22" spans="2:12" ht="17.25" customHeight="1" thickBot="1" x14ac:dyDescent="0.3">
      <c r="B22" s="27" t="s">
        <v>11</v>
      </c>
      <c r="C22" s="28">
        <f t="shared" si="0"/>
        <v>45712</v>
      </c>
      <c r="D22" s="29">
        <v>45712</v>
      </c>
      <c r="E22" s="30" t="s">
        <v>18</v>
      </c>
      <c r="F22" s="823">
        <v>1</v>
      </c>
      <c r="G22" s="1506">
        <f t="shared" ca="1" si="4"/>
        <v>208</v>
      </c>
    </row>
    <row r="23" spans="2:12" ht="17.25" customHeight="1" thickBot="1" x14ac:dyDescent="0.3">
      <c r="B23" s="817" t="s">
        <v>19</v>
      </c>
      <c r="C23" s="818">
        <f t="shared" si="0"/>
        <v>45718</v>
      </c>
      <c r="D23" s="819">
        <v>45718</v>
      </c>
      <c r="E23" s="820" t="s">
        <v>20</v>
      </c>
      <c r="F23" s="821">
        <v>1</v>
      </c>
      <c r="G23" s="1504">
        <f ca="1">D23-C$3</f>
        <v>214</v>
      </c>
    </row>
    <row r="24" spans="2:12" ht="17.25" customHeight="1" thickBot="1" x14ac:dyDescent="0.3">
      <c r="B24" s="19" t="s">
        <v>19</v>
      </c>
      <c r="C24" s="20">
        <f t="shared" si="0"/>
        <v>45736</v>
      </c>
      <c r="D24" s="21">
        <v>45736</v>
      </c>
      <c r="E24" s="22" t="s">
        <v>21</v>
      </c>
      <c r="F24" s="821"/>
      <c r="G24" s="1504">
        <f ca="1">D24-C$3</f>
        <v>232</v>
      </c>
    </row>
    <row r="25" spans="2:12" ht="17.25" customHeight="1" thickBot="1" x14ac:dyDescent="0.3">
      <c r="B25" s="19" t="s">
        <v>19</v>
      </c>
      <c r="C25" s="20">
        <f t="shared" si="0"/>
        <v>45753</v>
      </c>
      <c r="D25" s="21">
        <v>45753</v>
      </c>
      <c r="E25" s="22" t="s">
        <v>22</v>
      </c>
      <c r="F25" s="821"/>
      <c r="G25" s="1504">
        <f ca="1">D25-C$3</f>
        <v>249</v>
      </c>
    </row>
    <row r="26" spans="2:12" ht="17.25" customHeight="1" x14ac:dyDescent="0.25">
      <c r="B26" s="23" t="s">
        <v>19</v>
      </c>
      <c r="C26" s="24">
        <f t="shared" si="0"/>
        <v>45781</v>
      </c>
      <c r="D26" s="25">
        <v>45781</v>
      </c>
      <c r="E26" s="26" t="s">
        <v>13</v>
      </c>
      <c r="F26" s="822"/>
      <c r="G26" s="1505">
        <f t="shared" ref="G26:G33" ca="1" si="5">D26-C$3</f>
        <v>277</v>
      </c>
    </row>
    <row r="27" spans="2:12" ht="17.25" customHeight="1" thickBot="1" x14ac:dyDescent="0.3">
      <c r="B27" s="27" t="s">
        <v>19</v>
      </c>
      <c r="C27" s="28">
        <f t="shared" si="0"/>
        <v>45782</v>
      </c>
      <c r="D27" s="29">
        <v>45782</v>
      </c>
      <c r="E27" s="30" t="s">
        <v>13</v>
      </c>
      <c r="F27" s="823"/>
      <c r="G27" s="1506">
        <f t="shared" ca="1" si="5"/>
        <v>278</v>
      </c>
    </row>
    <row r="28" spans="2:12" ht="17.25" customHeight="1" thickBot="1" x14ac:dyDescent="0.3">
      <c r="B28" s="19" t="s">
        <v>19</v>
      </c>
      <c r="C28" s="20">
        <f t="shared" si="0"/>
        <v>45807</v>
      </c>
      <c r="D28" s="21">
        <v>45807</v>
      </c>
      <c r="E28" s="22" t="s">
        <v>23</v>
      </c>
      <c r="F28" s="821"/>
      <c r="G28" s="1504">
        <f t="shared" ca="1" si="5"/>
        <v>303</v>
      </c>
    </row>
    <row r="29" spans="2:12" ht="17.25" customHeight="1" thickBot="1" x14ac:dyDescent="0.3">
      <c r="B29" s="19" t="s">
        <v>19</v>
      </c>
      <c r="C29" s="20">
        <f t="shared" si="0"/>
        <v>45823</v>
      </c>
      <c r="D29" s="21">
        <v>45823</v>
      </c>
      <c r="E29" s="22" t="s">
        <v>24</v>
      </c>
      <c r="F29" s="821"/>
      <c r="G29" s="1504">
        <f t="shared" ca="1" si="5"/>
        <v>319</v>
      </c>
    </row>
    <row r="30" spans="2:12" ht="17.25" customHeight="1" thickBot="1" x14ac:dyDescent="0.3">
      <c r="B30" s="19" t="s">
        <v>19</v>
      </c>
      <c r="C30" s="20">
        <f t="shared" si="0"/>
        <v>45834</v>
      </c>
      <c r="D30" s="21">
        <v>45834</v>
      </c>
      <c r="E30" s="22" t="s">
        <v>25</v>
      </c>
      <c r="F30" s="821">
        <v>1</v>
      </c>
      <c r="G30" s="1504">
        <f t="shared" ca="1" si="5"/>
        <v>330</v>
      </c>
      <c r="L30" s="824"/>
    </row>
    <row r="31" spans="2:12" ht="17.25" customHeight="1" thickBot="1" x14ac:dyDescent="0.3">
      <c r="B31" s="19" t="s">
        <v>26</v>
      </c>
      <c r="C31" s="31">
        <f t="shared" si="0"/>
        <v>45881</v>
      </c>
      <c r="D31" s="21">
        <v>45881</v>
      </c>
      <c r="E31" s="22" t="s">
        <v>27</v>
      </c>
      <c r="F31" s="821"/>
      <c r="G31" s="1507">
        <f t="shared" ca="1" si="5"/>
        <v>377</v>
      </c>
    </row>
    <row r="32" spans="2:12" ht="17.25" customHeight="1" thickBot="1" x14ac:dyDescent="0.3">
      <c r="B32" s="19" t="s">
        <v>26</v>
      </c>
      <c r="C32" s="20">
        <f t="shared" si="0"/>
        <v>45886</v>
      </c>
      <c r="D32" s="21">
        <v>45886</v>
      </c>
      <c r="E32" s="22" t="s">
        <v>28</v>
      </c>
      <c r="F32" s="821"/>
      <c r="G32" s="1507">
        <f t="shared" ca="1" si="5"/>
        <v>382</v>
      </c>
    </row>
    <row r="33" spans="2:7" ht="17.25" customHeight="1" thickBot="1" x14ac:dyDescent="0.3">
      <c r="B33" s="19" t="s">
        <v>26</v>
      </c>
      <c r="C33" s="20">
        <f t="shared" si="0"/>
        <v>45893</v>
      </c>
      <c r="D33" s="21">
        <v>45893</v>
      </c>
      <c r="E33" s="22" t="s">
        <v>29</v>
      </c>
      <c r="F33" s="821"/>
      <c r="G33" s="1507">
        <f t="shared" ca="1" si="5"/>
        <v>389</v>
      </c>
    </row>
    <row r="34" spans="2:7" ht="17.25" customHeight="1" x14ac:dyDescent="0.25"/>
    <row r="52" spans="5:5" hidden="1" x14ac:dyDescent="0.25">
      <c r="E52" s="807" t="s">
        <v>730</v>
      </c>
    </row>
    <row r="53" spans="5:5" hidden="1" x14ac:dyDescent="0.25">
      <c r="E53" s="807" t="s">
        <v>761</v>
      </c>
    </row>
    <row r="54" spans="5:5" hidden="1" x14ac:dyDescent="0.25">
      <c r="E54" s="807" t="s">
        <v>772</v>
      </c>
    </row>
    <row r="55" spans="5:5" hidden="1" x14ac:dyDescent="0.25">
      <c r="E55" s="807" t="s">
        <v>780</v>
      </c>
    </row>
    <row r="56" spans="5:5" hidden="1" x14ac:dyDescent="0.25">
      <c r="E56" s="807" t="s">
        <v>790</v>
      </c>
    </row>
    <row r="57" spans="5:5" hidden="1" x14ac:dyDescent="0.25"/>
  </sheetData>
  <sheetProtection algorithmName="SHA-512" hashValue="ZjFNUvJRFT2qlVGDqM+GdnC4rBPdxV4NfyNkiwAnkEmfI/xkkDIPbjMxi7qUWop9t4a3VKRHn9Rr9NIH4uqqDA==" saltValue="tS2T9a62kXSEZBLX8svf3g==" spinCount="100000" sheet="1" objects="1" scenarios="1"/>
  <mergeCells count="7">
    <mergeCell ref="C2:E2"/>
    <mergeCell ref="G2:G3"/>
    <mergeCell ref="K2:K3"/>
    <mergeCell ref="C3:E3"/>
    <mergeCell ref="C5:E6"/>
    <mergeCell ref="G5:G6"/>
    <mergeCell ref="B2:B6"/>
  </mergeCells>
  <conditionalFormatting sqref="G8:G30">
    <cfRule type="cellIs" dxfId="11" priority="3" operator="equal">
      <formula>0</formula>
    </cfRule>
    <cfRule type="cellIs" dxfId="10" priority="4" operator="lessThan">
      <formula>0</formula>
    </cfRule>
  </conditionalFormatting>
  <conditionalFormatting sqref="G7:G33">
    <cfRule type="cellIs" dxfId="9" priority="1" operator="lessThan">
      <formula>0</formula>
    </cfRule>
    <cfRule type="cellIs" dxfId="8" priority="2" operator="equal">
      <formula>0</formula>
    </cfRule>
  </conditionalFormatting>
  <dataValidations count="1">
    <dataValidation type="list" allowBlank="1" showInputMessage="1" showErrorMessage="1" sqref="F2 C2">
      <formula1>$E$52:$E$57</formula1>
    </dataValidation>
  </dataValidations>
  <pageMargins left="0.7" right="0.7" top="0.75" bottom="0.75" header="0.3" footer="0.3"/>
  <pageSetup paperSize="9" scale="9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3"/>
  <sheetViews>
    <sheetView rightToLeft="1" topLeftCell="A22" workbookViewId="0">
      <selection activeCell="D34" sqref="D34"/>
    </sheetView>
  </sheetViews>
  <sheetFormatPr defaultRowHeight="14.25" x14ac:dyDescent="0.2"/>
  <cols>
    <col min="1" max="16384" width="9" style="1693"/>
  </cols>
  <sheetData>
    <row r="2" spans="2:2" ht="31.5" x14ac:dyDescent="0.2">
      <c r="B2" s="1692" t="s">
        <v>791</v>
      </c>
    </row>
    <row r="3" spans="2:2" ht="18.75" x14ac:dyDescent="0.2">
      <c r="B3" s="1694" t="s">
        <v>792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5"/>
  <sheetViews>
    <sheetView rightToLeft="1" view="pageBreakPreview" zoomScaleNormal="100" zoomScaleSheetLayoutView="100" workbookViewId="0"/>
  </sheetViews>
  <sheetFormatPr defaultRowHeight="15" x14ac:dyDescent="0.25"/>
  <cols>
    <col min="1" max="1" width="3.125" style="121" customWidth="1"/>
    <col min="2" max="2" width="6" style="121" hidden="1" customWidth="1"/>
    <col min="3" max="3" width="2.75" style="121" customWidth="1"/>
    <col min="4" max="7" width="5" style="673" customWidth="1"/>
    <col min="8" max="9" width="5.75" style="673" customWidth="1"/>
    <col min="10" max="10" width="5" style="673" customWidth="1"/>
    <col min="11" max="11" width="0.25" style="121" customWidth="1"/>
    <col min="12" max="12" width="4.5" style="121" customWidth="1"/>
    <col min="13" max="19" width="5" style="121" customWidth="1"/>
    <col min="20" max="20" width="3.5" style="121" hidden="1" customWidth="1"/>
    <col min="21" max="27" width="5" style="121" hidden="1" customWidth="1"/>
    <col min="28" max="28" width="2.75" style="121" customWidth="1"/>
    <col min="29" max="29" width="3.5" style="121" hidden="1" customWidth="1"/>
    <col min="30" max="30" width="9" style="121" hidden="1" customWidth="1"/>
    <col min="31" max="31" width="0" style="121" hidden="1" customWidth="1"/>
    <col min="32" max="32" width="23.25" style="121" hidden="1" customWidth="1"/>
    <col min="33" max="33" width="0" style="121" hidden="1" customWidth="1"/>
    <col min="34" max="34" width="17.625" style="121" hidden="1" customWidth="1"/>
    <col min="35" max="37" width="0" style="121" hidden="1" customWidth="1"/>
    <col min="38" max="16384" width="9" style="121"/>
  </cols>
  <sheetData>
    <row r="1" spans="1:34" ht="15.75" thickBot="1" x14ac:dyDescent="0.3"/>
    <row r="2" spans="1:34" ht="29.25" customHeight="1" thickBot="1" x14ac:dyDescent="0.25">
      <c r="C2" s="877" t="s">
        <v>761</v>
      </c>
      <c r="D2" s="878"/>
      <c r="E2" s="878"/>
      <c r="F2" s="878"/>
      <c r="G2" s="878"/>
      <c r="H2" s="878"/>
      <c r="I2" s="878"/>
      <c r="J2" s="878"/>
      <c r="K2" s="878"/>
      <c r="L2" s="878"/>
      <c r="M2" s="878"/>
      <c r="N2" s="878"/>
      <c r="O2" s="878"/>
      <c r="P2" s="878"/>
      <c r="Q2" s="878"/>
      <c r="R2" s="878"/>
      <c r="S2" s="879"/>
      <c r="AF2" s="121" t="s">
        <v>762</v>
      </c>
      <c r="AG2" s="121">
        <f>AC20</f>
        <v>57</v>
      </c>
    </row>
    <row r="3" spans="1:34" ht="15.75" thickBot="1" x14ac:dyDescent="0.3">
      <c r="C3" s="865" t="s">
        <v>277</v>
      </c>
      <c r="D3" s="884" t="s">
        <v>763</v>
      </c>
      <c r="E3" s="884"/>
      <c r="F3" s="884"/>
      <c r="G3" s="884"/>
      <c r="H3" s="884"/>
      <c r="I3" s="884"/>
      <c r="J3" s="885"/>
      <c r="L3" s="865" t="s">
        <v>277</v>
      </c>
      <c r="M3" s="886" t="s">
        <v>764</v>
      </c>
      <c r="N3" s="884"/>
      <c r="O3" s="884"/>
      <c r="P3" s="884"/>
      <c r="Q3" s="884"/>
      <c r="R3" s="884"/>
      <c r="S3" s="885"/>
      <c r="AF3" s="121" t="s">
        <v>765</v>
      </c>
      <c r="AG3" s="121">
        <f>AC44</f>
        <v>63</v>
      </c>
    </row>
    <row r="4" spans="1:34" ht="15.75" thickBot="1" x14ac:dyDescent="0.3">
      <c r="C4" s="866"/>
      <c r="D4" s="674" t="s">
        <v>304</v>
      </c>
      <c r="E4" s="675" t="s">
        <v>245</v>
      </c>
      <c r="F4" s="675" t="s">
        <v>246</v>
      </c>
      <c r="G4" s="675" t="s">
        <v>247</v>
      </c>
      <c r="H4" s="676" t="s">
        <v>248</v>
      </c>
      <c r="I4" s="677" t="s">
        <v>305</v>
      </c>
      <c r="J4" s="678" t="s">
        <v>306</v>
      </c>
      <c r="L4" s="866"/>
      <c r="M4" s="679" t="s">
        <v>304</v>
      </c>
      <c r="N4" s="675" t="s">
        <v>245</v>
      </c>
      <c r="O4" s="675" t="s">
        <v>246</v>
      </c>
      <c r="P4" s="675" t="s">
        <v>247</v>
      </c>
      <c r="Q4" s="676" t="s">
        <v>248</v>
      </c>
      <c r="R4" s="677" t="s">
        <v>305</v>
      </c>
      <c r="S4" s="678" t="s">
        <v>306</v>
      </c>
      <c r="AF4" s="121" t="s">
        <v>766</v>
      </c>
      <c r="AG4" s="121">
        <f>AC65</f>
        <v>61</v>
      </c>
    </row>
    <row r="5" spans="1:34" ht="15.75" thickBot="1" x14ac:dyDescent="0.3">
      <c r="B5" s="121">
        <v>0</v>
      </c>
      <c r="C5" s="680"/>
      <c r="D5" s="681"/>
      <c r="E5" s="682">
        <v>1</v>
      </c>
      <c r="F5" s="682">
        <f>E5+1</f>
        <v>2</v>
      </c>
      <c r="G5" s="682">
        <f>F5+1</f>
        <v>3</v>
      </c>
      <c r="H5" s="683">
        <f>G5+1</f>
        <v>4</v>
      </c>
      <c r="I5" s="684">
        <f>H5+1</f>
        <v>5</v>
      </c>
      <c r="J5" s="685">
        <f>I5+1</f>
        <v>6</v>
      </c>
      <c r="L5" s="686"/>
      <c r="M5" s="687"/>
      <c r="N5" s="495"/>
      <c r="O5" s="495"/>
      <c r="P5" s="495">
        <v>1</v>
      </c>
      <c r="Q5" s="688">
        <f>P5+1</f>
        <v>2</v>
      </c>
      <c r="R5" s="689">
        <f>Q5+1</f>
        <v>3</v>
      </c>
      <c r="S5" s="690">
        <f>R5+1</f>
        <v>4</v>
      </c>
      <c r="AC5" s="121">
        <v>2</v>
      </c>
      <c r="AE5" s="6" t="s">
        <v>5</v>
      </c>
      <c r="AF5" s="7">
        <v>45522</v>
      </c>
      <c r="AG5" s="8">
        <v>45522</v>
      </c>
      <c r="AH5" s="10" t="s">
        <v>6</v>
      </c>
    </row>
    <row r="6" spans="1:34" x14ac:dyDescent="0.25">
      <c r="B6" s="121">
        <v>0</v>
      </c>
      <c r="C6" s="691"/>
      <c r="D6" s="692">
        <f>J5+1</f>
        <v>7</v>
      </c>
      <c r="E6" s="693">
        <f>D6+1</f>
        <v>8</v>
      </c>
      <c r="F6" s="693">
        <f t="shared" ref="F6:J9" si="0">E6+1</f>
        <v>9</v>
      </c>
      <c r="G6" s="693">
        <f t="shared" si="0"/>
        <v>10</v>
      </c>
      <c r="H6" s="694">
        <f t="shared" si="0"/>
        <v>11</v>
      </c>
      <c r="I6" s="695">
        <f t="shared" si="0"/>
        <v>12</v>
      </c>
      <c r="J6" s="696">
        <f t="shared" si="0"/>
        <v>13</v>
      </c>
      <c r="L6" s="697">
        <v>4</v>
      </c>
      <c r="M6" s="698">
        <f>S5+1</f>
        <v>5</v>
      </c>
      <c r="N6" s="496">
        <f>M6+1</f>
        <v>6</v>
      </c>
      <c r="O6" s="496">
        <f t="shared" ref="O6:S9" si="1">N6+1</f>
        <v>7</v>
      </c>
      <c r="P6" s="496">
        <f t="shared" si="1"/>
        <v>8</v>
      </c>
      <c r="Q6" s="699">
        <f t="shared" si="1"/>
        <v>9</v>
      </c>
      <c r="R6" s="700">
        <f t="shared" si="1"/>
        <v>10</v>
      </c>
      <c r="S6" s="133">
        <f t="shared" si="1"/>
        <v>11</v>
      </c>
      <c r="AC6" s="121">
        <v>5</v>
      </c>
      <c r="AE6" s="11" t="s">
        <v>5</v>
      </c>
      <c r="AF6" s="12">
        <v>45557</v>
      </c>
      <c r="AG6" s="13">
        <v>45557</v>
      </c>
      <c r="AH6" s="14" t="s">
        <v>7</v>
      </c>
    </row>
    <row r="7" spans="1:34" ht="15.75" thickBot="1" x14ac:dyDescent="0.3">
      <c r="B7" s="673">
        <v>5</v>
      </c>
      <c r="C7" s="697">
        <v>1</v>
      </c>
      <c r="D7" s="701">
        <f>J6+1</f>
        <v>14</v>
      </c>
      <c r="E7" s="496">
        <f>D7+1</f>
        <v>15</v>
      </c>
      <c r="F7" s="496">
        <f t="shared" si="0"/>
        <v>16</v>
      </c>
      <c r="G7" s="496">
        <f t="shared" si="0"/>
        <v>17</v>
      </c>
      <c r="H7" s="699">
        <f t="shared" si="0"/>
        <v>18</v>
      </c>
      <c r="I7" s="700">
        <f t="shared" si="0"/>
        <v>19</v>
      </c>
      <c r="J7" s="133">
        <f t="shared" si="0"/>
        <v>20</v>
      </c>
      <c r="L7" s="697">
        <v>5</v>
      </c>
      <c r="M7" s="698">
        <f>S6+1</f>
        <v>12</v>
      </c>
      <c r="N7" s="496">
        <f>M7+1</f>
        <v>13</v>
      </c>
      <c r="O7" s="496">
        <f t="shared" si="1"/>
        <v>14</v>
      </c>
      <c r="P7" s="496">
        <f t="shared" si="1"/>
        <v>15</v>
      </c>
      <c r="Q7" s="699">
        <f t="shared" si="1"/>
        <v>16</v>
      </c>
      <c r="R7" s="700">
        <f t="shared" si="1"/>
        <v>17</v>
      </c>
      <c r="S7" s="133">
        <f t="shared" si="1"/>
        <v>18</v>
      </c>
      <c r="AC7" s="121">
        <v>5</v>
      </c>
      <c r="AE7" s="15" t="s">
        <v>5</v>
      </c>
      <c r="AF7" s="16">
        <v>45558</v>
      </c>
      <c r="AG7" s="17">
        <v>45558</v>
      </c>
      <c r="AH7" s="18" t="s">
        <v>7</v>
      </c>
    </row>
    <row r="8" spans="1:34" ht="15.75" thickBot="1" x14ac:dyDescent="0.3">
      <c r="A8" s="673"/>
      <c r="B8" s="673">
        <v>5</v>
      </c>
      <c r="C8" s="697">
        <v>2</v>
      </c>
      <c r="D8" s="702">
        <f>J7+1</f>
        <v>21</v>
      </c>
      <c r="E8" s="496">
        <f>D8+1</f>
        <v>22</v>
      </c>
      <c r="F8" s="496">
        <f t="shared" si="0"/>
        <v>23</v>
      </c>
      <c r="G8" s="496">
        <f t="shared" si="0"/>
        <v>24</v>
      </c>
      <c r="H8" s="699">
        <f t="shared" si="0"/>
        <v>25</v>
      </c>
      <c r="I8" s="700">
        <f t="shared" si="0"/>
        <v>26</v>
      </c>
      <c r="J8" s="133">
        <f t="shared" si="0"/>
        <v>27</v>
      </c>
      <c r="L8" s="697">
        <v>6</v>
      </c>
      <c r="M8" s="249">
        <f>S7+1</f>
        <v>19</v>
      </c>
      <c r="N8" s="215">
        <f>M8+1</f>
        <v>20</v>
      </c>
      <c r="O8" s="496">
        <f t="shared" si="1"/>
        <v>21</v>
      </c>
      <c r="P8" s="496">
        <f t="shared" si="1"/>
        <v>22</v>
      </c>
      <c r="Q8" s="699">
        <f t="shared" si="1"/>
        <v>23</v>
      </c>
      <c r="R8" s="700">
        <f t="shared" si="1"/>
        <v>24</v>
      </c>
      <c r="S8" s="133">
        <f t="shared" si="1"/>
        <v>25</v>
      </c>
      <c r="AC8" s="121">
        <v>3</v>
      </c>
      <c r="AE8" s="6" t="s">
        <v>5</v>
      </c>
      <c r="AF8" s="7">
        <v>45582</v>
      </c>
      <c r="AG8" s="8">
        <v>45582</v>
      </c>
      <c r="AH8" s="9" t="s">
        <v>8</v>
      </c>
    </row>
    <row r="9" spans="1:34" ht="15.75" thickBot="1" x14ac:dyDescent="0.3">
      <c r="B9" s="673">
        <v>3</v>
      </c>
      <c r="C9" s="703">
        <v>3</v>
      </c>
      <c r="D9" s="704">
        <f>J8+1</f>
        <v>28</v>
      </c>
      <c r="E9" s="705">
        <f>D9+1</f>
        <v>29</v>
      </c>
      <c r="F9" s="705">
        <f t="shared" si="0"/>
        <v>30</v>
      </c>
      <c r="G9" s="705"/>
      <c r="H9" s="706"/>
      <c r="I9" s="707"/>
      <c r="J9" s="708"/>
      <c r="L9" s="703">
        <v>7</v>
      </c>
      <c r="M9" s="709">
        <f>S8+1</f>
        <v>26</v>
      </c>
      <c r="N9" s="705">
        <f>M9+1</f>
        <v>27</v>
      </c>
      <c r="O9" s="705">
        <f t="shared" si="1"/>
        <v>28</v>
      </c>
      <c r="P9" s="705">
        <f t="shared" si="1"/>
        <v>29</v>
      </c>
      <c r="Q9" s="706">
        <f t="shared" si="1"/>
        <v>30</v>
      </c>
      <c r="R9" s="707"/>
      <c r="S9" s="708"/>
      <c r="AC9" s="121">
        <v>5</v>
      </c>
      <c r="AE9" s="11" t="s">
        <v>5</v>
      </c>
      <c r="AF9" s="12">
        <v>45603</v>
      </c>
      <c r="AG9" s="13">
        <v>45603</v>
      </c>
      <c r="AH9" s="14" t="s">
        <v>9</v>
      </c>
    </row>
    <row r="10" spans="1:34" ht="15.75" thickBot="1" x14ac:dyDescent="0.3">
      <c r="B10" s="121">
        <f>SUM(B5:B9)</f>
        <v>13</v>
      </c>
      <c r="C10" s="890">
        <v>14</v>
      </c>
      <c r="D10" s="891"/>
      <c r="E10" s="892" t="s">
        <v>767</v>
      </c>
      <c r="F10" s="892"/>
      <c r="G10" s="892"/>
      <c r="H10" s="892"/>
      <c r="I10" s="892"/>
      <c r="J10" s="891"/>
      <c r="L10" s="887" t="s">
        <v>768</v>
      </c>
      <c r="M10" s="888"/>
      <c r="N10" s="889" t="s">
        <v>255</v>
      </c>
      <c r="O10" s="889"/>
      <c r="P10" s="889"/>
      <c r="Q10" s="889"/>
      <c r="R10" s="889"/>
      <c r="S10" s="888"/>
      <c r="AC10" s="121">
        <f>SUM(AC5:AC9)</f>
        <v>20</v>
      </c>
      <c r="AE10" s="15" t="s">
        <v>5</v>
      </c>
      <c r="AF10" s="16">
        <v>45604</v>
      </c>
      <c r="AG10" s="17">
        <v>45604</v>
      </c>
      <c r="AH10" s="18" t="s">
        <v>10</v>
      </c>
    </row>
    <row r="11" spans="1:34" ht="16.5" customHeight="1" thickBot="1" x14ac:dyDescent="0.3">
      <c r="C11" s="840" t="s">
        <v>250</v>
      </c>
      <c r="D11" s="841"/>
      <c r="E11" s="841"/>
      <c r="F11" s="841"/>
      <c r="G11" s="841"/>
      <c r="H11" s="841"/>
      <c r="I11" s="841"/>
      <c r="J11" s="841"/>
      <c r="K11" s="841"/>
      <c r="L11" s="841"/>
      <c r="M11" s="841"/>
      <c r="N11" s="841"/>
      <c r="O11" s="841"/>
      <c r="P11" s="841"/>
      <c r="Q11" s="841"/>
      <c r="R11" s="841"/>
      <c r="S11" s="842"/>
    </row>
    <row r="12" spans="1:34" ht="15.75" customHeight="1" thickBot="1" x14ac:dyDescent="0.3">
      <c r="C12" s="865" t="s">
        <v>277</v>
      </c>
      <c r="D12" s="884" t="s">
        <v>769</v>
      </c>
      <c r="E12" s="884"/>
      <c r="F12" s="884"/>
      <c r="G12" s="884"/>
      <c r="H12" s="884"/>
      <c r="I12" s="884"/>
      <c r="J12" s="885"/>
      <c r="L12" s="865" t="s">
        <v>277</v>
      </c>
      <c r="M12" s="886" t="s">
        <v>770</v>
      </c>
      <c r="N12" s="884"/>
      <c r="O12" s="884"/>
      <c r="P12" s="884"/>
      <c r="Q12" s="884"/>
      <c r="R12" s="884"/>
      <c r="S12" s="885"/>
    </row>
    <row r="13" spans="1:34" ht="15.75" thickBot="1" x14ac:dyDescent="0.3">
      <c r="C13" s="866"/>
      <c r="D13" s="674" t="s">
        <v>304</v>
      </c>
      <c r="E13" s="675" t="s">
        <v>245</v>
      </c>
      <c r="F13" s="675" t="s">
        <v>246</v>
      </c>
      <c r="G13" s="675" t="s">
        <v>247</v>
      </c>
      <c r="H13" s="676" t="s">
        <v>248</v>
      </c>
      <c r="I13" s="677" t="s">
        <v>305</v>
      </c>
      <c r="J13" s="678" t="s">
        <v>306</v>
      </c>
      <c r="L13" s="866"/>
      <c r="M13" s="710" t="s">
        <v>304</v>
      </c>
      <c r="N13" s="711" t="s">
        <v>245</v>
      </c>
      <c r="O13" s="711" t="s">
        <v>246</v>
      </c>
      <c r="P13" s="711" t="s">
        <v>247</v>
      </c>
      <c r="Q13" s="712" t="s">
        <v>248</v>
      </c>
      <c r="R13" s="677" t="s">
        <v>305</v>
      </c>
      <c r="S13" s="678" t="s">
        <v>306</v>
      </c>
    </row>
    <row r="14" spans="1:34" x14ac:dyDescent="0.25">
      <c r="B14" s="121">
        <v>0</v>
      </c>
      <c r="C14" s="686"/>
      <c r="D14" s="713"/>
      <c r="E14" s="495"/>
      <c r="F14" s="495"/>
      <c r="G14" s="495"/>
      <c r="H14" s="688"/>
      <c r="I14" s="689">
        <f>H14+1</f>
        <v>1</v>
      </c>
      <c r="J14" s="690">
        <f>I14+1</f>
        <v>2</v>
      </c>
      <c r="L14" s="714">
        <v>12</v>
      </c>
      <c r="M14" s="702">
        <v>1</v>
      </c>
      <c r="N14" s="496">
        <f t="shared" ref="N14:S17" si="2">M14+1</f>
        <v>2</v>
      </c>
      <c r="O14" s="496">
        <f t="shared" si="2"/>
        <v>3</v>
      </c>
      <c r="P14" s="496">
        <f t="shared" si="2"/>
        <v>4</v>
      </c>
      <c r="Q14" s="715">
        <f t="shared" si="2"/>
        <v>5</v>
      </c>
      <c r="R14" s="716">
        <f t="shared" si="2"/>
        <v>6</v>
      </c>
      <c r="S14" s="690">
        <f t="shared" si="2"/>
        <v>7</v>
      </c>
      <c r="AC14" s="121">
        <v>5</v>
      </c>
      <c r="AD14" s="717"/>
    </row>
    <row r="15" spans="1:34" x14ac:dyDescent="0.25">
      <c r="B15" s="121">
        <v>5</v>
      </c>
      <c r="C15" s="697">
        <v>8</v>
      </c>
      <c r="D15" s="702">
        <f>J14+1</f>
        <v>3</v>
      </c>
      <c r="E15" s="496">
        <f>D15+1</f>
        <v>4</v>
      </c>
      <c r="F15" s="496">
        <f t="shared" ref="F15:J18" si="3">E15+1</f>
        <v>5</v>
      </c>
      <c r="G15" s="496">
        <f t="shared" si="3"/>
        <v>6</v>
      </c>
      <c r="H15" s="699">
        <f t="shared" si="3"/>
        <v>7</v>
      </c>
      <c r="I15" s="700">
        <f t="shared" si="3"/>
        <v>8</v>
      </c>
      <c r="J15" s="133">
        <f t="shared" si="3"/>
        <v>9</v>
      </c>
      <c r="L15" s="697"/>
      <c r="M15" s="692">
        <f>S14+1</f>
        <v>8</v>
      </c>
      <c r="N15" s="693">
        <f>M15+1</f>
        <v>9</v>
      </c>
      <c r="O15" s="693">
        <f t="shared" si="2"/>
        <v>10</v>
      </c>
      <c r="P15" s="693">
        <f t="shared" si="2"/>
        <v>11</v>
      </c>
      <c r="Q15" s="694">
        <f t="shared" si="2"/>
        <v>12</v>
      </c>
      <c r="R15" s="695">
        <f t="shared" si="2"/>
        <v>13</v>
      </c>
      <c r="S15" s="696">
        <f t="shared" si="2"/>
        <v>14</v>
      </c>
    </row>
    <row r="16" spans="1:34" x14ac:dyDescent="0.25">
      <c r="B16" s="121">
        <v>5</v>
      </c>
      <c r="C16" s="697">
        <v>9</v>
      </c>
      <c r="D16" s="702">
        <f>J15+1</f>
        <v>10</v>
      </c>
      <c r="E16" s="496">
        <f>D16+1</f>
        <v>11</v>
      </c>
      <c r="F16" s="496">
        <f t="shared" si="3"/>
        <v>12</v>
      </c>
      <c r="G16" s="496">
        <f t="shared" si="3"/>
        <v>13</v>
      </c>
      <c r="H16" s="215">
        <f t="shared" si="3"/>
        <v>14</v>
      </c>
      <c r="I16" s="700">
        <f t="shared" si="3"/>
        <v>15</v>
      </c>
      <c r="J16" s="133">
        <f t="shared" si="3"/>
        <v>16</v>
      </c>
      <c r="L16" s="697"/>
      <c r="M16" s="692">
        <f>S15+1</f>
        <v>15</v>
      </c>
      <c r="N16" s="693">
        <f>M16+1</f>
        <v>16</v>
      </c>
      <c r="O16" s="693">
        <f t="shared" si="2"/>
        <v>17</v>
      </c>
      <c r="P16" s="693">
        <f t="shared" si="2"/>
        <v>18</v>
      </c>
      <c r="Q16" s="694">
        <f t="shared" si="2"/>
        <v>19</v>
      </c>
      <c r="R16" s="695">
        <f t="shared" si="2"/>
        <v>20</v>
      </c>
      <c r="S16" s="696">
        <f t="shared" si="2"/>
        <v>21</v>
      </c>
      <c r="AG16" s="121">
        <v>13</v>
      </c>
    </row>
    <row r="17" spans="1:34" x14ac:dyDescent="0.25">
      <c r="B17" s="121">
        <v>4</v>
      </c>
      <c r="C17" s="697">
        <v>10</v>
      </c>
      <c r="D17" s="702">
        <f>J16+1</f>
        <v>17</v>
      </c>
      <c r="E17" s="496">
        <f>D17+1</f>
        <v>18</v>
      </c>
      <c r="F17" s="496">
        <f t="shared" si="3"/>
        <v>19</v>
      </c>
      <c r="G17" s="496">
        <f t="shared" si="3"/>
        <v>20</v>
      </c>
      <c r="H17" s="699">
        <f t="shared" si="3"/>
        <v>21</v>
      </c>
      <c r="I17" s="700">
        <f t="shared" si="3"/>
        <v>22</v>
      </c>
      <c r="J17" s="133">
        <f t="shared" si="3"/>
        <v>23</v>
      </c>
      <c r="L17" s="697"/>
      <c r="M17" s="692">
        <f>S16+1</f>
        <v>22</v>
      </c>
      <c r="N17" s="693">
        <f>M17+1</f>
        <v>23</v>
      </c>
      <c r="O17" s="693">
        <f t="shared" si="2"/>
        <v>24</v>
      </c>
      <c r="P17" s="693">
        <f t="shared" si="2"/>
        <v>25</v>
      </c>
      <c r="Q17" s="694">
        <f t="shared" si="2"/>
        <v>26</v>
      </c>
      <c r="R17" s="695">
        <f t="shared" si="2"/>
        <v>27</v>
      </c>
      <c r="S17" s="696">
        <f t="shared" si="2"/>
        <v>28</v>
      </c>
      <c r="AG17" s="121">
        <v>14</v>
      </c>
    </row>
    <row r="18" spans="1:34" ht="15.75" thickBot="1" x14ac:dyDescent="0.3">
      <c r="B18" s="121">
        <v>5</v>
      </c>
      <c r="C18" s="703">
        <v>11</v>
      </c>
      <c r="D18" s="704">
        <f>J17+1</f>
        <v>24</v>
      </c>
      <c r="E18" s="705">
        <f>D18+1</f>
        <v>25</v>
      </c>
      <c r="F18" s="705">
        <f t="shared" si="3"/>
        <v>26</v>
      </c>
      <c r="G18" s="705">
        <f t="shared" si="3"/>
        <v>27</v>
      </c>
      <c r="H18" s="706">
        <f t="shared" si="3"/>
        <v>28</v>
      </c>
      <c r="I18" s="707">
        <f t="shared" si="3"/>
        <v>29</v>
      </c>
      <c r="J18" s="708">
        <f t="shared" si="3"/>
        <v>30</v>
      </c>
      <c r="L18" s="718"/>
      <c r="M18" s="719">
        <f>S17+1</f>
        <v>29</v>
      </c>
      <c r="N18" s="720"/>
      <c r="O18" s="720"/>
      <c r="P18" s="720"/>
      <c r="Q18" s="721"/>
      <c r="R18" s="722"/>
      <c r="S18" s="723"/>
      <c r="AG18" s="121">
        <v>10</v>
      </c>
    </row>
    <row r="19" spans="1:34" ht="15.75" thickBot="1" x14ac:dyDescent="0.3">
      <c r="B19" s="121">
        <f>SUM(B14:B18)</f>
        <v>19</v>
      </c>
      <c r="C19" s="887">
        <v>14</v>
      </c>
      <c r="D19" s="888"/>
      <c r="E19" s="889" t="s">
        <v>452</v>
      </c>
      <c r="F19" s="889"/>
      <c r="G19" s="889"/>
      <c r="H19" s="889"/>
      <c r="I19" s="889"/>
      <c r="J19" s="888"/>
      <c r="L19" s="724">
        <v>5</v>
      </c>
      <c r="M19" s="848" t="s">
        <v>261</v>
      </c>
      <c r="N19" s="849"/>
      <c r="O19" s="850"/>
      <c r="P19" s="724">
        <v>6</v>
      </c>
      <c r="Q19" s="845" t="s">
        <v>10</v>
      </c>
      <c r="R19" s="846"/>
      <c r="S19" s="847"/>
      <c r="AG19" s="121">
        <v>9</v>
      </c>
    </row>
    <row r="20" spans="1:34" ht="20.25" thickBot="1" x14ac:dyDescent="0.35">
      <c r="C20" s="837" t="s">
        <v>771</v>
      </c>
      <c r="D20" s="838"/>
      <c r="E20" s="838"/>
      <c r="F20" s="838"/>
      <c r="G20" s="838"/>
      <c r="H20" s="725">
        <v>12</v>
      </c>
      <c r="I20" s="838" t="s">
        <v>448</v>
      </c>
      <c r="J20" s="839"/>
      <c r="K20" s="726"/>
      <c r="L20" s="837" t="s">
        <v>172</v>
      </c>
      <c r="M20" s="838"/>
      <c r="N20" s="838"/>
      <c r="O20" s="838"/>
      <c r="P20" s="838"/>
      <c r="Q20" s="725">
        <v>57</v>
      </c>
      <c r="R20" s="838" t="s">
        <v>239</v>
      </c>
      <c r="S20" s="839"/>
      <c r="AC20" s="121">
        <f>AC13+AC10+B19+B10+AC14</f>
        <v>57</v>
      </c>
      <c r="AG20" s="121">
        <v>10</v>
      </c>
    </row>
    <row r="21" spans="1:34" ht="15.75" thickBot="1" x14ac:dyDescent="0.3">
      <c r="C21" s="840" t="s">
        <v>250</v>
      </c>
      <c r="D21" s="841"/>
      <c r="E21" s="841"/>
      <c r="F21" s="841"/>
      <c r="G21" s="841"/>
      <c r="H21" s="841"/>
      <c r="I21" s="841"/>
      <c r="J21" s="841"/>
      <c r="K21" s="841"/>
      <c r="L21" s="841"/>
      <c r="M21" s="841"/>
      <c r="N21" s="841"/>
      <c r="O21" s="841"/>
      <c r="P21" s="841"/>
      <c r="Q21" s="841"/>
      <c r="R21" s="841"/>
      <c r="S21" s="842"/>
      <c r="AG21" s="121">
        <f>SUM(AG16:AG20)</f>
        <v>56</v>
      </c>
    </row>
    <row r="22" spans="1:34" hidden="1" x14ac:dyDescent="0.25"/>
    <row r="23" spans="1:34" ht="0.75" customHeight="1" x14ac:dyDescent="0.25"/>
    <row r="24" spans="1:34" ht="2.25" customHeight="1" thickBot="1" x14ac:dyDescent="0.3"/>
    <row r="25" spans="1:34" ht="29.25" customHeight="1" thickBot="1" x14ac:dyDescent="0.25">
      <c r="C25" s="877" t="s">
        <v>772</v>
      </c>
      <c r="D25" s="878"/>
      <c r="E25" s="878"/>
      <c r="F25" s="878"/>
      <c r="G25" s="878"/>
      <c r="H25" s="878"/>
      <c r="I25" s="878"/>
      <c r="J25" s="878"/>
      <c r="K25" s="878"/>
      <c r="L25" s="878"/>
      <c r="M25" s="878"/>
      <c r="N25" s="878"/>
      <c r="O25" s="878"/>
      <c r="P25" s="878"/>
      <c r="Q25" s="878"/>
      <c r="R25" s="878"/>
      <c r="S25" s="879"/>
    </row>
    <row r="26" spans="1:34" ht="15.75" customHeight="1" thickBot="1" x14ac:dyDescent="0.3">
      <c r="C26" s="865" t="s">
        <v>277</v>
      </c>
      <c r="D26" s="880" t="s">
        <v>770</v>
      </c>
      <c r="E26" s="880"/>
      <c r="F26" s="880"/>
      <c r="G26" s="880"/>
      <c r="H26" s="880"/>
      <c r="I26" s="880"/>
      <c r="J26" s="881"/>
      <c r="L26" s="865" t="s">
        <v>277</v>
      </c>
      <c r="M26" s="882" t="s">
        <v>773</v>
      </c>
      <c r="N26" s="880"/>
      <c r="O26" s="880"/>
      <c r="P26" s="880"/>
      <c r="Q26" s="880"/>
      <c r="R26" s="880"/>
      <c r="S26" s="881"/>
      <c r="AE26" s="19" t="s">
        <v>11</v>
      </c>
      <c r="AF26" s="20">
        <v>45613</v>
      </c>
      <c r="AG26" s="21">
        <v>45613</v>
      </c>
      <c r="AH26" s="22" t="s">
        <v>12</v>
      </c>
    </row>
    <row r="27" spans="1:34" ht="15.75" thickBot="1" x14ac:dyDescent="0.3">
      <c r="C27" s="866"/>
      <c r="D27" s="674" t="s">
        <v>304</v>
      </c>
      <c r="E27" s="675" t="s">
        <v>245</v>
      </c>
      <c r="F27" s="675" t="s">
        <v>246</v>
      </c>
      <c r="G27" s="675" t="s">
        <v>247</v>
      </c>
      <c r="H27" s="676" t="s">
        <v>248</v>
      </c>
      <c r="I27" s="677" t="s">
        <v>305</v>
      </c>
      <c r="J27" s="678" t="s">
        <v>306</v>
      </c>
      <c r="L27" s="866"/>
      <c r="M27" s="679" t="s">
        <v>304</v>
      </c>
      <c r="N27" s="675" t="s">
        <v>245</v>
      </c>
      <c r="O27" s="675" t="s">
        <v>246</v>
      </c>
      <c r="P27" s="675" t="s">
        <v>247</v>
      </c>
      <c r="Q27" s="676" t="s">
        <v>248</v>
      </c>
      <c r="R27" s="677" t="s">
        <v>305</v>
      </c>
      <c r="S27" s="678" t="s">
        <v>306</v>
      </c>
      <c r="AE27" s="23" t="s">
        <v>11</v>
      </c>
      <c r="AF27" s="24">
        <v>45637</v>
      </c>
      <c r="AG27" s="25">
        <v>45637</v>
      </c>
      <c r="AH27" s="26" t="s">
        <v>13</v>
      </c>
    </row>
    <row r="28" spans="1:34" ht="15.75" thickBot="1" x14ac:dyDescent="0.3">
      <c r="C28" s="680"/>
      <c r="D28" s="681">
        <v>1</v>
      </c>
      <c r="E28" s="682">
        <f t="shared" ref="E28:J31" si="4">D28+1</f>
        <v>2</v>
      </c>
      <c r="F28" s="682">
        <f t="shared" si="4"/>
        <v>3</v>
      </c>
      <c r="G28" s="682">
        <f t="shared" si="4"/>
        <v>4</v>
      </c>
      <c r="H28" s="683">
        <f t="shared" si="4"/>
        <v>5</v>
      </c>
      <c r="I28" s="684">
        <f t="shared" si="4"/>
        <v>6</v>
      </c>
      <c r="J28" s="685">
        <f t="shared" si="4"/>
        <v>7</v>
      </c>
      <c r="L28" s="686">
        <v>3</v>
      </c>
      <c r="M28" s="687"/>
      <c r="N28" s="495">
        <v>1</v>
      </c>
      <c r="O28" s="495">
        <f>N28+1</f>
        <v>2</v>
      </c>
      <c r="P28" s="495">
        <f>O28+1</f>
        <v>3</v>
      </c>
      <c r="Q28" s="688">
        <f>P28+1</f>
        <v>4</v>
      </c>
      <c r="R28" s="689">
        <f>Q28+1</f>
        <v>5</v>
      </c>
      <c r="S28" s="690">
        <f>R28+1</f>
        <v>6</v>
      </c>
      <c r="AC28" s="121">
        <v>4</v>
      </c>
      <c r="AE28" s="27" t="s">
        <v>11</v>
      </c>
      <c r="AF28" s="28">
        <v>45638</v>
      </c>
      <c r="AG28" s="29">
        <v>45638</v>
      </c>
      <c r="AH28" s="30" t="s">
        <v>13</v>
      </c>
    </row>
    <row r="29" spans="1:34" ht="15.75" thickBot="1" x14ac:dyDescent="0.3">
      <c r="C29" s="691"/>
      <c r="D29" s="692">
        <f>J28+1</f>
        <v>8</v>
      </c>
      <c r="E29" s="693">
        <f>D29+1</f>
        <v>9</v>
      </c>
      <c r="F29" s="693">
        <f t="shared" si="4"/>
        <v>10</v>
      </c>
      <c r="G29" s="693">
        <f t="shared" si="4"/>
        <v>11</v>
      </c>
      <c r="H29" s="694">
        <f t="shared" si="4"/>
        <v>12</v>
      </c>
      <c r="I29" s="695">
        <f t="shared" si="4"/>
        <v>13</v>
      </c>
      <c r="J29" s="696">
        <f t="shared" si="4"/>
        <v>14</v>
      </c>
      <c r="L29" s="697">
        <v>4</v>
      </c>
      <c r="M29" s="698">
        <f>S28+1</f>
        <v>7</v>
      </c>
      <c r="N29" s="496">
        <f>M29+1</f>
        <v>8</v>
      </c>
      <c r="O29" s="496">
        <f t="shared" ref="O29:S32" si="5">N29+1</f>
        <v>9</v>
      </c>
      <c r="P29" s="215">
        <f t="shared" si="5"/>
        <v>10</v>
      </c>
      <c r="Q29" s="715">
        <f t="shared" si="5"/>
        <v>11</v>
      </c>
      <c r="R29" s="700">
        <f t="shared" si="5"/>
        <v>12</v>
      </c>
      <c r="S29" s="133">
        <f t="shared" si="5"/>
        <v>13</v>
      </c>
      <c r="AC29" s="121">
        <v>3</v>
      </c>
      <c r="AE29" s="19" t="s">
        <v>11</v>
      </c>
      <c r="AF29" s="20">
        <v>45660</v>
      </c>
      <c r="AG29" s="21">
        <v>45660</v>
      </c>
      <c r="AH29" s="22" t="s">
        <v>14</v>
      </c>
    </row>
    <row r="30" spans="1:34" ht="15.75" thickBot="1" x14ac:dyDescent="0.3">
      <c r="B30" s="673">
        <v>5</v>
      </c>
      <c r="C30" s="697">
        <v>1</v>
      </c>
      <c r="D30" s="727">
        <f>J29+1</f>
        <v>15</v>
      </c>
      <c r="E30" s="496">
        <f>D30+1</f>
        <v>16</v>
      </c>
      <c r="F30" s="496">
        <f t="shared" si="4"/>
        <v>17</v>
      </c>
      <c r="G30" s="496">
        <f t="shared" si="4"/>
        <v>18</v>
      </c>
      <c r="H30" s="699">
        <f t="shared" si="4"/>
        <v>19</v>
      </c>
      <c r="I30" s="700">
        <f t="shared" si="4"/>
        <v>20</v>
      </c>
      <c r="J30" s="133">
        <f t="shared" si="4"/>
        <v>21</v>
      </c>
      <c r="L30" s="697">
        <v>5</v>
      </c>
      <c r="M30" s="698">
        <f>S29+1</f>
        <v>14</v>
      </c>
      <c r="N30" s="496">
        <f>M30+1</f>
        <v>15</v>
      </c>
      <c r="O30" s="496">
        <f t="shared" si="5"/>
        <v>16</v>
      </c>
      <c r="P30" s="496">
        <f t="shared" si="5"/>
        <v>17</v>
      </c>
      <c r="Q30" s="699">
        <f t="shared" si="5"/>
        <v>18</v>
      </c>
      <c r="R30" s="700">
        <f t="shared" si="5"/>
        <v>19</v>
      </c>
      <c r="S30" s="133">
        <f t="shared" si="5"/>
        <v>20</v>
      </c>
      <c r="AC30" s="121">
        <v>5</v>
      </c>
      <c r="AE30" s="19" t="s">
        <v>11</v>
      </c>
      <c r="AF30" s="20">
        <v>45669</v>
      </c>
      <c r="AG30" s="21">
        <v>45669</v>
      </c>
      <c r="AH30" s="22" t="s">
        <v>15</v>
      </c>
    </row>
    <row r="31" spans="1:34" ht="15.75" thickBot="1" x14ac:dyDescent="0.3">
      <c r="A31" s="673"/>
      <c r="B31" s="673">
        <v>5</v>
      </c>
      <c r="C31" s="697">
        <v>2</v>
      </c>
      <c r="D31" s="702">
        <f>J30+1</f>
        <v>22</v>
      </c>
      <c r="E31" s="496">
        <f>D31+1</f>
        <v>23</v>
      </c>
      <c r="F31" s="496">
        <f t="shared" si="4"/>
        <v>24</v>
      </c>
      <c r="G31" s="496">
        <f t="shared" si="4"/>
        <v>25</v>
      </c>
      <c r="H31" s="699">
        <f t="shared" si="4"/>
        <v>26</v>
      </c>
      <c r="I31" s="700">
        <f t="shared" si="4"/>
        <v>27</v>
      </c>
      <c r="J31" s="133">
        <f t="shared" si="4"/>
        <v>28</v>
      </c>
      <c r="L31" s="697">
        <v>6</v>
      </c>
      <c r="M31" s="698">
        <f>S30+1</f>
        <v>21</v>
      </c>
      <c r="N31" s="698">
        <f>M31+1</f>
        <v>22</v>
      </c>
      <c r="O31" s="496">
        <f t="shared" si="5"/>
        <v>23</v>
      </c>
      <c r="P31" s="496">
        <f t="shared" si="5"/>
        <v>24</v>
      </c>
      <c r="Q31" s="699">
        <f t="shared" si="5"/>
        <v>25</v>
      </c>
      <c r="R31" s="700">
        <f t="shared" si="5"/>
        <v>26</v>
      </c>
      <c r="S31" s="133">
        <f t="shared" si="5"/>
        <v>27</v>
      </c>
      <c r="AC31" s="121">
        <v>5</v>
      </c>
      <c r="AE31" s="19" t="s">
        <v>11</v>
      </c>
      <c r="AF31" s="20">
        <v>45708</v>
      </c>
      <c r="AG31" s="21">
        <v>45708</v>
      </c>
      <c r="AH31" s="22" t="s">
        <v>16</v>
      </c>
    </row>
    <row r="32" spans="1:34" ht="15.75" thickBot="1" x14ac:dyDescent="0.3">
      <c r="B32" s="673">
        <v>1</v>
      </c>
      <c r="C32" s="703"/>
      <c r="D32" s="704">
        <f>J31+1</f>
        <v>29</v>
      </c>
      <c r="E32" s="728">
        <f>D32+1</f>
        <v>30</v>
      </c>
      <c r="F32" s="705"/>
      <c r="G32" s="705"/>
      <c r="H32" s="706"/>
      <c r="I32" s="707"/>
      <c r="J32" s="708"/>
      <c r="L32" s="703">
        <v>7</v>
      </c>
      <c r="M32" s="709">
        <f>S31+1</f>
        <v>28</v>
      </c>
      <c r="N32" s="705">
        <f>M32+1</f>
        <v>29</v>
      </c>
      <c r="O32" s="705">
        <f t="shared" si="5"/>
        <v>30</v>
      </c>
      <c r="P32" s="728">
        <f t="shared" si="5"/>
        <v>31</v>
      </c>
      <c r="Q32" s="729">
        <f t="shared" si="5"/>
        <v>32</v>
      </c>
      <c r="R32" s="707"/>
      <c r="S32" s="708"/>
      <c r="AC32" s="121">
        <v>3</v>
      </c>
      <c r="AE32" s="23" t="s">
        <v>11</v>
      </c>
      <c r="AF32" s="24">
        <v>45711</v>
      </c>
      <c r="AG32" s="25">
        <v>45711</v>
      </c>
      <c r="AH32" s="26" t="s">
        <v>17</v>
      </c>
    </row>
    <row r="33" spans="2:34" ht="15.75" thickBot="1" x14ac:dyDescent="0.3">
      <c r="B33" s="121">
        <f>SUM(B30:B32)</f>
        <v>11</v>
      </c>
      <c r="C33" s="851">
        <v>15</v>
      </c>
      <c r="D33" s="853"/>
      <c r="E33" s="874" t="s">
        <v>774</v>
      </c>
      <c r="F33" s="874"/>
      <c r="G33" s="874"/>
      <c r="H33" s="874"/>
      <c r="I33" s="874"/>
      <c r="J33" s="875"/>
      <c r="L33" s="724">
        <v>10</v>
      </c>
      <c r="M33" s="730">
        <v>11</v>
      </c>
      <c r="N33" s="846" t="s">
        <v>452</v>
      </c>
      <c r="O33" s="846"/>
      <c r="P33" s="846"/>
      <c r="Q33" s="846"/>
      <c r="R33" s="846"/>
      <c r="S33" s="847"/>
      <c r="AC33" s="121">
        <f>SUM(AC28:AC32)</f>
        <v>20</v>
      </c>
      <c r="AE33" s="27" t="s">
        <v>11</v>
      </c>
      <c r="AF33" s="28">
        <v>45712</v>
      </c>
      <c r="AG33" s="29">
        <v>45712</v>
      </c>
      <c r="AH33" s="30" t="s">
        <v>18</v>
      </c>
    </row>
    <row r="34" spans="2:34" ht="16.5" customHeight="1" thickBot="1" x14ac:dyDescent="0.3">
      <c r="C34" s="840" t="s">
        <v>250</v>
      </c>
      <c r="D34" s="841"/>
      <c r="E34" s="841"/>
      <c r="F34" s="841"/>
      <c r="G34" s="841"/>
      <c r="H34" s="841"/>
      <c r="I34" s="841"/>
      <c r="J34" s="841"/>
      <c r="K34" s="841"/>
      <c r="L34" s="841"/>
      <c r="M34" s="841"/>
      <c r="N34" s="841"/>
      <c r="O34" s="841"/>
      <c r="P34" s="841"/>
      <c r="Q34" s="841"/>
      <c r="R34" s="841"/>
      <c r="S34" s="842"/>
    </row>
    <row r="35" spans="2:34" ht="15.75" customHeight="1" thickBot="1" x14ac:dyDescent="0.3">
      <c r="C35" s="883" t="s">
        <v>277</v>
      </c>
      <c r="D35" s="860" t="s">
        <v>775</v>
      </c>
      <c r="E35" s="860"/>
      <c r="F35" s="860"/>
      <c r="G35" s="860"/>
      <c r="H35" s="860"/>
      <c r="I35" s="860"/>
      <c r="J35" s="861"/>
      <c r="L35" s="883" t="s">
        <v>277</v>
      </c>
      <c r="M35" s="862" t="s">
        <v>776</v>
      </c>
      <c r="N35" s="860"/>
      <c r="O35" s="860"/>
      <c r="P35" s="860"/>
      <c r="Q35" s="860"/>
      <c r="R35" s="860"/>
      <c r="S35" s="861"/>
    </row>
    <row r="36" spans="2:34" ht="15.75" thickBot="1" x14ac:dyDescent="0.3">
      <c r="C36" s="866"/>
      <c r="D36" s="674" t="s">
        <v>304</v>
      </c>
      <c r="E36" s="675" t="s">
        <v>245</v>
      </c>
      <c r="F36" s="675" t="s">
        <v>246</v>
      </c>
      <c r="G36" s="675" t="s">
        <v>247</v>
      </c>
      <c r="H36" s="676" t="s">
        <v>248</v>
      </c>
      <c r="I36" s="677" t="s">
        <v>305</v>
      </c>
      <c r="J36" s="678" t="s">
        <v>306</v>
      </c>
      <c r="L36" s="866"/>
      <c r="M36" s="710" t="s">
        <v>304</v>
      </c>
      <c r="N36" s="711" t="s">
        <v>245</v>
      </c>
      <c r="O36" s="711" t="s">
        <v>246</v>
      </c>
      <c r="P36" s="711" t="s">
        <v>247</v>
      </c>
      <c r="Q36" s="712" t="s">
        <v>248</v>
      </c>
      <c r="R36" s="731" t="s">
        <v>305</v>
      </c>
      <c r="S36" s="732" t="s">
        <v>306</v>
      </c>
      <c r="AG36" s="121">
        <v>15</v>
      </c>
    </row>
    <row r="37" spans="2:34" x14ac:dyDescent="0.25">
      <c r="B37" s="121">
        <v>2</v>
      </c>
      <c r="C37" s="733">
        <v>7</v>
      </c>
      <c r="D37" s="713"/>
      <c r="E37" s="495"/>
      <c r="F37" s="495"/>
      <c r="G37" s="495">
        <v>1</v>
      </c>
      <c r="H37" s="688">
        <f>G37+1</f>
        <v>2</v>
      </c>
      <c r="I37" s="689">
        <f>H37+1</f>
        <v>3</v>
      </c>
      <c r="J37" s="690">
        <f>I37+1</f>
        <v>4</v>
      </c>
      <c r="L37" s="714"/>
      <c r="M37" s="692">
        <v>1</v>
      </c>
      <c r="N37" s="693">
        <f>M37+1</f>
        <v>2</v>
      </c>
      <c r="O37" s="693">
        <f>N37+1</f>
        <v>3</v>
      </c>
      <c r="P37" s="693">
        <f>O37+1</f>
        <v>4</v>
      </c>
      <c r="Q37" s="694">
        <f>P37+1</f>
        <v>5</v>
      </c>
      <c r="R37" s="734">
        <v>1</v>
      </c>
      <c r="S37" s="735">
        <f>R37+1</f>
        <v>2</v>
      </c>
      <c r="AG37" s="121">
        <v>15</v>
      </c>
    </row>
    <row r="38" spans="2:34" x14ac:dyDescent="0.25">
      <c r="B38" s="121">
        <v>0</v>
      </c>
      <c r="C38" s="736"/>
      <c r="D38" s="737">
        <f>J37+1</f>
        <v>5</v>
      </c>
      <c r="E38" s="215">
        <f>D38+1</f>
        <v>6</v>
      </c>
      <c r="F38" s="215">
        <f t="shared" ref="F38:J41" si="6">E38+1</f>
        <v>7</v>
      </c>
      <c r="G38" s="215">
        <f t="shared" si="6"/>
        <v>8</v>
      </c>
      <c r="H38" s="715">
        <f t="shared" si="6"/>
        <v>9</v>
      </c>
      <c r="I38" s="249">
        <f t="shared" si="6"/>
        <v>10</v>
      </c>
      <c r="J38" s="738">
        <f t="shared" si="6"/>
        <v>11</v>
      </c>
      <c r="L38" s="697">
        <v>11</v>
      </c>
      <c r="M38" s="702">
        <f>S37+1</f>
        <v>3</v>
      </c>
      <c r="N38" s="496">
        <f>M38+1</f>
        <v>4</v>
      </c>
      <c r="O38" s="496">
        <f t="shared" ref="O38:S41" si="7">N38+1</f>
        <v>5</v>
      </c>
      <c r="P38" s="496">
        <f t="shared" si="7"/>
        <v>6</v>
      </c>
      <c r="Q38" s="699">
        <f t="shared" si="7"/>
        <v>7</v>
      </c>
      <c r="R38" s="700">
        <f t="shared" si="7"/>
        <v>8</v>
      </c>
      <c r="S38" s="133">
        <f t="shared" si="7"/>
        <v>9</v>
      </c>
      <c r="AC38" s="121">
        <v>5</v>
      </c>
      <c r="AG38" s="121">
        <v>10</v>
      </c>
    </row>
    <row r="39" spans="2:34" ht="15.75" thickBot="1" x14ac:dyDescent="0.3">
      <c r="B39" s="121">
        <v>5</v>
      </c>
      <c r="C39" s="697">
        <v>8</v>
      </c>
      <c r="D39" s="727">
        <f>J38+1</f>
        <v>12</v>
      </c>
      <c r="E39" s="496">
        <f>D39+1</f>
        <v>13</v>
      </c>
      <c r="F39" s="496">
        <f t="shared" si="6"/>
        <v>14</v>
      </c>
      <c r="G39" s="496">
        <f t="shared" si="6"/>
        <v>15</v>
      </c>
      <c r="H39" s="496">
        <f t="shared" si="6"/>
        <v>16</v>
      </c>
      <c r="I39" s="700">
        <f t="shared" si="6"/>
        <v>17</v>
      </c>
      <c r="J39" s="133">
        <f t="shared" si="6"/>
        <v>18</v>
      </c>
      <c r="L39" s="697">
        <v>12</v>
      </c>
      <c r="M39" s="702">
        <f>S38+1</f>
        <v>10</v>
      </c>
      <c r="N39" s="496">
        <f>M39+1</f>
        <v>11</v>
      </c>
      <c r="O39" s="496">
        <f t="shared" si="7"/>
        <v>12</v>
      </c>
      <c r="P39" s="496">
        <f t="shared" si="7"/>
        <v>13</v>
      </c>
      <c r="Q39" s="699">
        <f t="shared" si="7"/>
        <v>14</v>
      </c>
      <c r="R39" s="700">
        <f t="shared" si="7"/>
        <v>15</v>
      </c>
      <c r="S39" s="133">
        <f t="shared" si="7"/>
        <v>16</v>
      </c>
      <c r="AC39" s="121">
        <v>5</v>
      </c>
      <c r="AG39" s="121">
        <v>12</v>
      </c>
    </row>
    <row r="40" spans="2:34" ht="15.75" thickBot="1" x14ac:dyDescent="0.3">
      <c r="B40" s="121">
        <v>5</v>
      </c>
      <c r="C40" s="697">
        <v>9</v>
      </c>
      <c r="D40" s="702">
        <f>J39+1</f>
        <v>19</v>
      </c>
      <c r="E40" s="496">
        <f>D40+1</f>
        <v>20</v>
      </c>
      <c r="F40" s="496">
        <f t="shared" si="6"/>
        <v>21</v>
      </c>
      <c r="G40" s="496">
        <f t="shared" si="6"/>
        <v>22</v>
      </c>
      <c r="H40" s="699">
        <f t="shared" si="6"/>
        <v>23</v>
      </c>
      <c r="I40" s="700">
        <f t="shared" si="6"/>
        <v>24</v>
      </c>
      <c r="J40" s="133">
        <f t="shared" si="6"/>
        <v>25</v>
      </c>
      <c r="L40" s="697">
        <v>13</v>
      </c>
      <c r="M40" s="739">
        <f>S39+1</f>
        <v>17</v>
      </c>
      <c r="N40" s="740">
        <f>M40+1</f>
        <v>18</v>
      </c>
      <c r="O40" s="740">
        <f t="shared" si="7"/>
        <v>19</v>
      </c>
      <c r="P40" s="740">
        <f t="shared" si="7"/>
        <v>20</v>
      </c>
      <c r="Q40" s="741">
        <f t="shared" si="7"/>
        <v>21</v>
      </c>
      <c r="R40" s="700">
        <f t="shared" si="7"/>
        <v>22</v>
      </c>
      <c r="S40" s="133">
        <f t="shared" si="7"/>
        <v>23</v>
      </c>
      <c r="AC40" s="121">
        <v>5</v>
      </c>
      <c r="AG40" s="121">
        <v>10</v>
      </c>
    </row>
    <row r="41" spans="2:34" ht="15.75" thickBot="1" x14ac:dyDescent="0.3">
      <c r="B41" s="121">
        <v>5</v>
      </c>
      <c r="C41" s="703">
        <v>10</v>
      </c>
      <c r="D41" s="704">
        <f>J40+1</f>
        <v>26</v>
      </c>
      <c r="E41" s="705">
        <f>D41+1</f>
        <v>27</v>
      </c>
      <c r="F41" s="705">
        <f t="shared" si="6"/>
        <v>28</v>
      </c>
      <c r="G41" s="705">
        <f t="shared" si="6"/>
        <v>29</v>
      </c>
      <c r="H41" s="706">
        <f t="shared" si="6"/>
        <v>30</v>
      </c>
      <c r="I41" s="742">
        <f t="shared" si="6"/>
        <v>31</v>
      </c>
      <c r="J41" s="743">
        <f t="shared" si="6"/>
        <v>32</v>
      </c>
      <c r="L41" s="703"/>
      <c r="M41" s="724">
        <f>S40+1</f>
        <v>24</v>
      </c>
      <c r="N41" s="724">
        <f>M41+1</f>
        <v>25</v>
      </c>
      <c r="O41" s="675">
        <f t="shared" si="7"/>
        <v>26</v>
      </c>
      <c r="P41" s="675">
        <f t="shared" si="7"/>
        <v>27</v>
      </c>
      <c r="Q41" s="676">
        <f t="shared" si="7"/>
        <v>28</v>
      </c>
      <c r="R41" s="707"/>
      <c r="S41" s="708"/>
      <c r="AC41" s="121">
        <f>SUM(AC38:AC40)</f>
        <v>15</v>
      </c>
      <c r="AG41" s="121">
        <f>SUM(AG36:AG40)</f>
        <v>62</v>
      </c>
    </row>
    <row r="42" spans="2:34" ht="15.75" thickBot="1" x14ac:dyDescent="0.3">
      <c r="B42" s="121">
        <f>SUM(B37:B41)</f>
        <v>17</v>
      </c>
      <c r="C42" s="744" t="s">
        <v>777</v>
      </c>
      <c r="D42" s="745">
        <v>5</v>
      </c>
      <c r="E42" s="724" t="s">
        <v>778</v>
      </c>
      <c r="F42" s="730">
        <v>11</v>
      </c>
      <c r="G42" s="845" t="s">
        <v>307</v>
      </c>
      <c r="H42" s="846"/>
      <c r="I42" s="846"/>
      <c r="J42" s="847"/>
      <c r="L42" s="724">
        <v>21</v>
      </c>
      <c r="M42" s="848" t="s">
        <v>226</v>
      </c>
      <c r="N42" s="849"/>
      <c r="O42" s="850"/>
      <c r="P42" s="724">
        <v>24</v>
      </c>
      <c r="Q42" s="845" t="s">
        <v>313</v>
      </c>
      <c r="R42" s="846"/>
      <c r="S42" s="847"/>
    </row>
    <row r="43" spans="2:34" ht="15.75" thickBot="1" x14ac:dyDescent="0.3">
      <c r="C43" s="851">
        <v>12</v>
      </c>
      <c r="D43" s="853"/>
      <c r="E43" s="852" t="s">
        <v>265</v>
      </c>
      <c r="F43" s="852"/>
      <c r="G43" s="852"/>
      <c r="H43" s="852"/>
      <c r="I43" s="852"/>
      <c r="J43" s="854"/>
      <c r="L43" s="724">
        <v>25</v>
      </c>
      <c r="M43" s="848" t="s">
        <v>779</v>
      </c>
      <c r="N43" s="849"/>
      <c r="O43" s="849"/>
      <c r="P43" s="849"/>
      <c r="Q43" s="849"/>
      <c r="R43" s="849"/>
      <c r="S43" s="850"/>
    </row>
    <row r="44" spans="2:34" ht="20.25" thickBot="1" x14ac:dyDescent="0.35">
      <c r="C44" s="837" t="s">
        <v>771</v>
      </c>
      <c r="D44" s="838"/>
      <c r="E44" s="838"/>
      <c r="F44" s="838"/>
      <c r="G44" s="838"/>
      <c r="H44" s="725">
        <v>13</v>
      </c>
      <c r="I44" s="838" t="s">
        <v>448</v>
      </c>
      <c r="J44" s="839"/>
      <c r="K44" s="726"/>
      <c r="L44" s="837" t="s">
        <v>172</v>
      </c>
      <c r="M44" s="838"/>
      <c r="N44" s="838"/>
      <c r="O44" s="838"/>
      <c r="P44" s="838"/>
      <c r="Q44" s="725">
        <v>63</v>
      </c>
      <c r="R44" s="838" t="s">
        <v>239</v>
      </c>
      <c r="S44" s="839"/>
      <c r="AC44" s="121">
        <f>B33+B42+AC33+AC41</f>
        <v>63</v>
      </c>
    </row>
    <row r="45" spans="2:34" ht="15.75" thickBot="1" x14ac:dyDescent="0.3">
      <c r="C45" s="840" t="s">
        <v>250</v>
      </c>
      <c r="D45" s="841"/>
      <c r="E45" s="841"/>
      <c r="F45" s="841"/>
      <c r="G45" s="841"/>
      <c r="H45" s="841"/>
      <c r="I45" s="841"/>
      <c r="J45" s="841"/>
      <c r="K45" s="841"/>
      <c r="L45" s="841"/>
      <c r="M45" s="841"/>
      <c r="N45" s="841"/>
      <c r="O45" s="841"/>
      <c r="P45" s="841"/>
      <c r="Q45" s="841"/>
      <c r="R45" s="841"/>
      <c r="S45" s="842"/>
    </row>
    <row r="46" spans="2:34" ht="30.75" customHeight="1" thickBot="1" x14ac:dyDescent="0.25">
      <c r="C46" s="877" t="s">
        <v>780</v>
      </c>
      <c r="D46" s="878"/>
      <c r="E46" s="878"/>
      <c r="F46" s="878"/>
      <c r="G46" s="878"/>
      <c r="H46" s="878"/>
      <c r="I46" s="878"/>
      <c r="J46" s="878"/>
      <c r="K46" s="878"/>
      <c r="L46" s="878"/>
      <c r="M46" s="878"/>
      <c r="N46" s="878"/>
      <c r="O46" s="878"/>
      <c r="P46" s="878"/>
      <c r="Q46" s="878"/>
      <c r="R46" s="878"/>
      <c r="S46" s="879"/>
    </row>
    <row r="47" spans="2:34" ht="15.75" thickBot="1" x14ac:dyDescent="0.3">
      <c r="C47" s="865" t="s">
        <v>277</v>
      </c>
      <c r="D47" s="880" t="s">
        <v>781</v>
      </c>
      <c r="E47" s="880"/>
      <c r="F47" s="880"/>
      <c r="G47" s="880"/>
      <c r="H47" s="880"/>
      <c r="I47" s="880"/>
      <c r="J47" s="881"/>
      <c r="L47" s="865" t="s">
        <v>277</v>
      </c>
      <c r="M47" s="882" t="s">
        <v>782</v>
      </c>
      <c r="N47" s="880"/>
      <c r="O47" s="880"/>
      <c r="P47" s="880"/>
      <c r="Q47" s="880"/>
      <c r="R47" s="880"/>
      <c r="S47" s="881"/>
      <c r="T47" s="865" t="s">
        <v>277</v>
      </c>
      <c r="U47" s="862" t="s">
        <v>773</v>
      </c>
      <c r="V47" s="860"/>
      <c r="W47" s="860"/>
      <c r="X47" s="860"/>
      <c r="Y47" s="860"/>
      <c r="Z47" s="860"/>
      <c r="AA47" s="861"/>
      <c r="AE47" s="19" t="s">
        <v>19</v>
      </c>
      <c r="AF47" s="20">
        <v>45718</v>
      </c>
      <c r="AG47" s="21">
        <v>45718</v>
      </c>
      <c r="AH47" s="22" t="s">
        <v>20</v>
      </c>
    </row>
    <row r="48" spans="2:34" ht="15.75" thickBot="1" x14ac:dyDescent="0.3">
      <c r="C48" s="866"/>
      <c r="D48" s="674" t="s">
        <v>304</v>
      </c>
      <c r="E48" s="675" t="s">
        <v>245</v>
      </c>
      <c r="F48" s="675" t="s">
        <v>246</v>
      </c>
      <c r="G48" s="675" t="s">
        <v>247</v>
      </c>
      <c r="H48" s="676" t="s">
        <v>248</v>
      </c>
      <c r="I48" s="677" t="s">
        <v>305</v>
      </c>
      <c r="J48" s="678" t="s">
        <v>306</v>
      </c>
      <c r="L48" s="866"/>
      <c r="M48" s="679" t="s">
        <v>304</v>
      </c>
      <c r="N48" s="675" t="s">
        <v>245</v>
      </c>
      <c r="O48" s="675" t="s">
        <v>246</v>
      </c>
      <c r="P48" s="675" t="s">
        <v>247</v>
      </c>
      <c r="Q48" s="676" t="s">
        <v>248</v>
      </c>
      <c r="R48" s="677" t="s">
        <v>305</v>
      </c>
      <c r="S48" s="678" t="s">
        <v>306</v>
      </c>
      <c r="T48" s="866"/>
      <c r="U48" s="679" t="s">
        <v>304</v>
      </c>
      <c r="V48" s="675" t="s">
        <v>245</v>
      </c>
      <c r="W48" s="675" t="s">
        <v>246</v>
      </c>
      <c r="X48" s="675" t="s">
        <v>247</v>
      </c>
      <c r="Y48" s="676" t="s">
        <v>248</v>
      </c>
      <c r="Z48" s="677" t="s">
        <v>305</v>
      </c>
      <c r="AA48" s="678" t="s">
        <v>306</v>
      </c>
      <c r="AE48" s="19" t="s">
        <v>19</v>
      </c>
      <c r="AF48" s="20">
        <v>45736</v>
      </c>
      <c r="AG48" s="21">
        <v>45736</v>
      </c>
      <c r="AH48" s="22" t="s">
        <v>21</v>
      </c>
    </row>
    <row r="49" spans="2:34" ht="15.75" thickBot="1" x14ac:dyDescent="0.3">
      <c r="B49" s="121">
        <v>5</v>
      </c>
      <c r="C49" s="686">
        <v>1</v>
      </c>
      <c r="D49" s="727">
        <v>2</v>
      </c>
      <c r="E49" s="495">
        <f t="shared" ref="E49:J51" si="8">D49+1</f>
        <v>3</v>
      </c>
      <c r="F49" s="495">
        <f t="shared" si="8"/>
        <v>4</v>
      </c>
      <c r="G49" s="495">
        <f t="shared" si="8"/>
        <v>5</v>
      </c>
      <c r="H49" s="688">
        <f t="shared" si="8"/>
        <v>6</v>
      </c>
      <c r="I49" s="689">
        <f t="shared" si="8"/>
        <v>7</v>
      </c>
      <c r="J49" s="690">
        <f t="shared" si="8"/>
        <v>8</v>
      </c>
      <c r="L49" s="746" t="s">
        <v>198</v>
      </c>
      <c r="M49" s="747">
        <v>1</v>
      </c>
      <c r="N49" s="748">
        <f t="shared" ref="N49:S53" si="9">M49+1</f>
        <v>2</v>
      </c>
      <c r="O49" s="748">
        <f t="shared" si="9"/>
        <v>3</v>
      </c>
      <c r="P49" s="748">
        <f t="shared" si="9"/>
        <v>4</v>
      </c>
      <c r="Q49" s="749">
        <f t="shared" si="9"/>
        <v>5</v>
      </c>
      <c r="R49" s="750">
        <f t="shared" si="9"/>
        <v>6</v>
      </c>
      <c r="S49" s="751">
        <f t="shared" si="9"/>
        <v>7</v>
      </c>
      <c r="T49" s="686">
        <v>3</v>
      </c>
      <c r="U49" s="687"/>
      <c r="V49" s="495">
        <v>1</v>
      </c>
      <c r="W49" s="495">
        <f>V49+1</f>
        <v>2</v>
      </c>
      <c r="X49" s="495">
        <f>W49+1</f>
        <v>3</v>
      </c>
      <c r="Y49" s="688">
        <f>X49+1</f>
        <v>4</v>
      </c>
      <c r="Z49" s="689">
        <f>Y49+1</f>
        <v>5</v>
      </c>
      <c r="AA49" s="690">
        <f>Z49+1</f>
        <v>6</v>
      </c>
      <c r="AE49" s="19" t="s">
        <v>19</v>
      </c>
      <c r="AF49" s="20">
        <v>45753</v>
      </c>
      <c r="AG49" s="21">
        <v>45753</v>
      </c>
      <c r="AH49" s="22" t="s">
        <v>22</v>
      </c>
    </row>
    <row r="50" spans="2:34" x14ac:dyDescent="0.25">
      <c r="B50" s="121">
        <v>5</v>
      </c>
      <c r="C50" s="697">
        <v>2</v>
      </c>
      <c r="D50" s="702">
        <f>J49+1</f>
        <v>9</v>
      </c>
      <c r="E50" s="496">
        <f>D50+1</f>
        <v>10</v>
      </c>
      <c r="F50" s="496">
        <f t="shared" si="8"/>
        <v>11</v>
      </c>
      <c r="G50" s="496">
        <f t="shared" si="8"/>
        <v>12</v>
      </c>
      <c r="H50" s="699">
        <f t="shared" si="8"/>
        <v>13</v>
      </c>
      <c r="I50" s="700">
        <f t="shared" si="8"/>
        <v>14</v>
      </c>
      <c r="J50" s="133">
        <f t="shared" si="8"/>
        <v>15</v>
      </c>
      <c r="L50" s="697">
        <v>3</v>
      </c>
      <c r="M50" s="450">
        <f>S49+1</f>
        <v>8</v>
      </c>
      <c r="N50" s="496">
        <f>M50+1</f>
        <v>9</v>
      </c>
      <c r="O50" s="496">
        <f t="shared" si="9"/>
        <v>10</v>
      </c>
      <c r="P50" s="496">
        <f t="shared" si="9"/>
        <v>11</v>
      </c>
      <c r="Q50" s="496">
        <f t="shared" si="9"/>
        <v>12</v>
      </c>
      <c r="R50" s="700">
        <f t="shared" si="9"/>
        <v>13</v>
      </c>
      <c r="S50" s="133">
        <f t="shared" si="9"/>
        <v>14</v>
      </c>
      <c r="T50" s="697">
        <v>4</v>
      </c>
      <c r="U50" s="698">
        <f>AA49+1</f>
        <v>7</v>
      </c>
      <c r="V50" s="496">
        <f>U50+1</f>
        <v>8</v>
      </c>
      <c r="W50" s="496">
        <f t="shared" ref="W50:AA53" si="10">V50+1</f>
        <v>9</v>
      </c>
      <c r="X50" s="215">
        <f t="shared" si="10"/>
        <v>10</v>
      </c>
      <c r="Y50" s="715">
        <f t="shared" si="10"/>
        <v>11</v>
      </c>
      <c r="Z50" s="700">
        <f t="shared" si="10"/>
        <v>12</v>
      </c>
      <c r="AA50" s="133">
        <f t="shared" si="10"/>
        <v>13</v>
      </c>
      <c r="AC50" s="121">
        <v>5</v>
      </c>
      <c r="AE50" s="23" t="s">
        <v>19</v>
      </c>
      <c r="AF50" s="24">
        <v>45781</v>
      </c>
      <c r="AG50" s="25">
        <v>45781</v>
      </c>
      <c r="AH50" s="26" t="s">
        <v>13</v>
      </c>
    </row>
    <row r="51" spans="2:34" ht="15.75" thickBot="1" x14ac:dyDescent="0.3">
      <c r="B51" s="121">
        <v>4</v>
      </c>
      <c r="C51" s="697">
        <v>3</v>
      </c>
      <c r="D51" s="702">
        <f>J50+1</f>
        <v>16</v>
      </c>
      <c r="E51" s="496">
        <f>D51+1</f>
        <v>17</v>
      </c>
      <c r="F51" s="496">
        <f t="shared" si="8"/>
        <v>18</v>
      </c>
      <c r="G51" s="496">
        <f t="shared" si="8"/>
        <v>19</v>
      </c>
      <c r="H51" s="715">
        <f t="shared" si="8"/>
        <v>20</v>
      </c>
      <c r="I51" s="700">
        <f t="shared" si="8"/>
        <v>21</v>
      </c>
      <c r="J51" s="133">
        <f t="shared" si="8"/>
        <v>22</v>
      </c>
      <c r="L51" s="697">
        <v>4</v>
      </c>
      <c r="M51" s="698">
        <f>S50+1</f>
        <v>15</v>
      </c>
      <c r="N51" s="496">
        <f>M51+1</f>
        <v>16</v>
      </c>
      <c r="O51" s="496">
        <f t="shared" si="9"/>
        <v>17</v>
      </c>
      <c r="P51" s="496">
        <f t="shared" si="9"/>
        <v>18</v>
      </c>
      <c r="Q51" s="699">
        <f t="shared" si="9"/>
        <v>19</v>
      </c>
      <c r="R51" s="700">
        <f t="shared" si="9"/>
        <v>20</v>
      </c>
      <c r="S51" s="133">
        <f t="shared" si="9"/>
        <v>21</v>
      </c>
      <c r="T51" s="697">
        <v>5</v>
      </c>
      <c r="U51" s="698">
        <f>AA50+1</f>
        <v>14</v>
      </c>
      <c r="V51" s="496">
        <f>U51+1</f>
        <v>15</v>
      </c>
      <c r="W51" s="496">
        <f t="shared" si="10"/>
        <v>16</v>
      </c>
      <c r="X51" s="496">
        <f t="shared" si="10"/>
        <v>17</v>
      </c>
      <c r="Y51" s="699">
        <f t="shared" si="10"/>
        <v>18</v>
      </c>
      <c r="Z51" s="700">
        <f t="shared" si="10"/>
        <v>19</v>
      </c>
      <c r="AA51" s="133">
        <f t="shared" si="10"/>
        <v>20</v>
      </c>
      <c r="AC51" s="121">
        <v>5</v>
      </c>
      <c r="AE51" s="27" t="s">
        <v>19</v>
      </c>
      <c r="AF51" s="28">
        <v>45782</v>
      </c>
      <c r="AG51" s="29">
        <v>45782</v>
      </c>
      <c r="AH51" s="30" t="s">
        <v>13</v>
      </c>
    </row>
    <row r="52" spans="2:34" ht="15.75" thickBot="1" x14ac:dyDescent="0.3">
      <c r="B52" s="121">
        <v>0</v>
      </c>
      <c r="C52" s="867" t="s">
        <v>783</v>
      </c>
      <c r="D52" s="868"/>
      <c r="E52" s="868"/>
      <c r="F52" s="868"/>
      <c r="G52" s="871">
        <f>AF48</f>
        <v>45736</v>
      </c>
      <c r="H52" s="868"/>
      <c r="I52" s="868"/>
      <c r="J52" s="872"/>
      <c r="L52" s="697">
        <v>5</v>
      </c>
      <c r="M52" s="698">
        <f>S51+1</f>
        <v>22</v>
      </c>
      <c r="N52" s="698">
        <f>M52+1</f>
        <v>23</v>
      </c>
      <c r="O52" s="496">
        <f t="shared" si="9"/>
        <v>24</v>
      </c>
      <c r="P52" s="496">
        <f t="shared" si="9"/>
        <v>25</v>
      </c>
      <c r="Q52" s="699">
        <f t="shared" si="9"/>
        <v>26</v>
      </c>
      <c r="R52" s="700">
        <f t="shared" si="9"/>
        <v>27</v>
      </c>
      <c r="S52" s="133">
        <f t="shared" si="9"/>
        <v>28</v>
      </c>
      <c r="T52" s="697">
        <v>6</v>
      </c>
      <c r="U52" s="698">
        <f>AA51+1</f>
        <v>21</v>
      </c>
      <c r="V52" s="698">
        <f>U52+1</f>
        <v>22</v>
      </c>
      <c r="W52" s="496">
        <f t="shared" si="10"/>
        <v>23</v>
      </c>
      <c r="X52" s="496">
        <f t="shared" si="10"/>
        <v>24</v>
      </c>
      <c r="Y52" s="699">
        <f t="shared" si="10"/>
        <v>25</v>
      </c>
      <c r="Z52" s="700">
        <f t="shared" si="10"/>
        <v>26</v>
      </c>
      <c r="AA52" s="133">
        <f t="shared" si="10"/>
        <v>27</v>
      </c>
      <c r="AC52" s="121">
        <v>5</v>
      </c>
      <c r="AE52" s="19" t="s">
        <v>19</v>
      </c>
      <c r="AF52" s="20">
        <v>45807</v>
      </c>
      <c r="AG52" s="21">
        <v>45807</v>
      </c>
      <c r="AH52" s="22" t="s">
        <v>23</v>
      </c>
    </row>
    <row r="53" spans="2:34" ht="15.75" thickBot="1" x14ac:dyDescent="0.3">
      <c r="B53" s="121">
        <v>0</v>
      </c>
      <c r="C53" s="869"/>
      <c r="D53" s="870"/>
      <c r="E53" s="870"/>
      <c r="F53" s="870"/>
      <c r="G53" s="870"/>
      <c r="H53" s="870"/>
      <c r="I53" s="870"/>
      <c r="J53" s="873"/>
      <c r="L53" s="703">
        <v>6</v>
      </c>
      <c r="M53" s="709">
        <f>S52+1</f>
        <v>29</v>
      </c>
      <c r="N53" s="705">
        <f>M53+1</f>
        <v>30</v>
      </c>
      <c r="O53" s="705"/>
      <c r="P53" s="728">
        <f t="shared" si="9"/>
        <v>1</v>
      </c>
      <c r="Q53" s="729">
        <f t="shared" si="9"/>
        <v>2</v>
      </c>
      <c r="R53" s="707"/>
      <c r="S53" s="708"/>
      <c r="T53" s="703">
        <v>7</v>
      </c>
      <c r="U53" s="709">
        <f>AA52+1</f>
        <v>28</v>
      </c>
      <c r="V53" s="705">
        <f>U53+1</f>
        <v>29</v>
      </c>
      <c r="W53" s="705">
        <f t="shared" si="10"/>
        <v>30</v>
      </c>
      <c r="X53" s="728">
        <f t="shared" si="10"/>
        <v>31</v>
      </c>
      <c r="Y53" s="729">
        <f t="shared" si="10"/>
        <v>32</v>
      </c>
      <c r="Z53" s="707"/>
      <c r="AA53" s="708"/>
      <c r="AC53" s="121">
        <v>2</v>
      </c>
      <c r="AE53" s="19" t="s">
        <v>19</v>
      </c>
      <c r="AF53" s="20">
        <v>45823</v>
      </c>
      <c r="AG53" s="21">
        <v>45823</v>
      </c>
      <c r="AH53" s="22" t="s">
        <v>24</v>
      </c>
    </row>
    <row r="54" spans="2:34" ht="15.75" thickBot="1" x14ac:dyDescent="0.3">
      <c r="B54" s="121">
        <f>SUM(B49:B53)</f>
        <v>14</v>
      </c>
      <c r="C54" s="851">
        <v>2</v>
      </c>
      <c r="D54" s="853"/>
      <c r="E54" s="874" t="s">
        <v>784</v>
      </c>
      <c r="F54" s="874"/>
      <c r="G54" s="874"/>
      <c r="H54" s="874"/>
      <c r="I54" s="874"/>
      <c r="J54" s="875"/>
      <c r="L54" s="752">
        <v>8</v>
      </c>
      <c r="M54" s="876" t="s">
        <v>22</v>
      </c>
      <c r="N54" s="874"/>
      <c r="O54" s="874"/>
      <c r="P54" s="874"/>
      <c r="Q54" s="874"/>
      <c r="R54" s="874"/>
      <c r="S54" s="875"/>
      <c r="T54" s="724">
        <v>10</v>
      </c>
      <c r="U54" s="730">
        <v>11</v>
      </c>
      <c r="V54" s="846" t="s">
        <v>452</v>
      </c>
      <c r="W54" s="846"/>
      <c r="X54" s="846"/>
      <c r="Y54" s="846"/>
      <c r="Z54" s="846"/>
      <c r="AA54" s="847"/>
      <c r="AC54" s="121">
        <f>SUM(AC49:AC53)</f>
        <v>17</v>
      </c>
      <c r="AE54" s="19" t="s">
        <v>19</v>
      </c>
      <c r="AF54" s="20">
        <v>45834</v>
      </c>
      <c r="AG54" s="21">
        <v>45834</v>
      </c>
      <c r="AH54" s="22" t="s">
        <v>25</v>
      </c>
    </row>
    <row r="55" spans="2:34" ht="16.5" customHeight="1" thickBot="1" x14ac:dyDescent="0.3">
      <c r="C55" s="840" t="s">
        <v>250</v>
      </c>
      <c r="D55" s="841"/>
      <c r="E55" s="841"/>
      <c r="F55" s="841"/>
      <c r="G55" s="841"/>
      <c r="H55" s="841"/>
      <c r="I55" s="841"/>
      <c r="J55" s="841"/>
      <c r="K55" s="841"/>
      <c r="L55" s="841"/>
      <c r="M55" s="841"/>
      <c r="N55" s="841"/>
      <c r="O55" s="841"/>
      <c r="P55" s="841"/>
      <c r="Q55" s="841"/>
      <c r="R55" s="841"/>
      <c r="S55" s="842"/>
    </row>
    <row r="56" spans="2:34" ht="15.75" thickBot="1" x14ac:dyDescent="0.3">
      <c r="C56" s="858" t="s">
        <v>277</v>
      </c>
      <c r="D56" s="860" t="s">
        <v>785</v>
      </c>
      <c r="E56" s="860"/>
      <c r="F56" s="860"/>
      <c r="G56" s="860"/>
      <c r="H56" s="860"/>
      <c r="I56" s="860"/>
      <c r="J56" s="861"/>
      <c r="L56" s="858" t="s">
        <v>277</v>
      </c>
      <c r="M56" s="862" t="s">
        <v>786</v>
      </c>
      <c r="N56" s="860"/>
      <c r="O56" s="860"/>
      <c r="P56" s="860"/>
      <c r="Q56" s="860"/>
      <c r="R56" s="860"/>
      <c r="S56" s="861"/>
    </row>
    <row r="57" spans="2:34" ht="15.75" thickBot="1" x14ac:dyDescent="0.3">
      <c r="C57" s="859"/>
      <c r="D57" s="674" t="s">
        <v>304</v>
      </c>
      <c r="E57" s="675" t="s">
        <v>245</v>
      </c>
      <c r="F57" s="675" t="s">
        <v>246</v>
      </c>
      <c r="G57" s="675" t="s">
        <v>247</v>
      </c>
      <c r="H57" s="676" t="s">
        <v>248</v>
      </c>
      <c r="I57" s="677" t="s">
        <v>305</v>
      </c>
      <c r="J57" s="678" t="s">
        <v>306</v>
      </c>
      <c r="L57" s="859"/>
      <c r="M57" s="710" t="s">
        <v>304</v>
      </c>
      <c r="N57" s="711" t="s">
        <v>245</v>
      </c>
      <c r="O57" s="711" t="s">
        <v>246</v>
      </c>
      <c r="P57" s="711" t="s">
        <v>247</v>
      </c>
      <c r="Q57" s="712" t="s">
        <v>248</v>
      </c>
      <c r="R57" s="731" t="s">
        <v>305</v>
      </c>
      <c r="S57" s="732" t="s">
        <v>306</v>
      </c>
    </row>
    <row r="58" spans="2:34" x14ac:dyDescent="0.25">
      <c r="B58" s="121">
        <v>3</v>
      </c>
      <c r="C58" s="686">
        <v>6</v>
      </c>
      <c r="D58" s="713"/>
      <c r="E58" s="495"/>
      <c r="F58" s="495">
        <v>1</v>
      </c>
      <c r="G58" s="495">
        <f>F58+1</f>
        <v>2</v>
      </c>
      <c r="H58" s="688">
        <f>G58+1</f>
        <v>3</v>
      </c>
      <c r="I58" s="689">
        <f>H58+1</f>
        <v>4</v>
      </c>
      <c r="J58" s="690">
        <f>I58+1</f>
        <v>5</v>
      </c>
      <c r="L58" s="714">
        <v>10</v>
      </c>
      <c r="M58" s="692">
        <v>1</v>
      </c>
      <c r="N58" s="693">
        <f>M58+1</f>
        <v>2</v>
      </c>
      <c r="O58" s="693">
        <f>N58+1</f>
        <v>3</v>
      </c>
      <c r="P58" s="753">
        <v>1</v>
      </c>
      <c r="Q58" s="754">
        <f>P58+1</f>
        <v>2</v>
      </c>
      <c r="R58" s="755">
        <f>Q58+1</f>
        <v>3</v>
      </c>
      <c r="S58" s="735">
        <f>R58+1</f>
        <v>4</v>
      </c>
      <c r="AC58" s="121">
        <v>2</v>
      </c>
    </row>
    <row r="59" spans="2:34" x14ac:dyDescent="0.25">
      <c r="B59" s="121">
        <v>3</v>
      </c>
      <c r="C59" s="686">
        <v>7</v>
      </c>
      <c r="D59" s="756">
        <f>J58+1</f>
        <v>6</v>
      </c>
      <c r="E59" s="756">
        <f>D59+1</f>
        <v>7</v>
      </c>
      <c r="F59" s="713">
        <f t="shared" ref="F59:J62" si="11">E59+1</f>
        <v>8</v>
      </c>
      <c r="G59" s="713">
        <f t="shared" si="11"/>
        <v>9</v>
      </c>
      <c r="H59" s="713">
        <f t="shared" si="11"/>
        <v>10</v>
      </c>
      <c r="I59" s="689">
        <f t="shared" si="11"/>
        <v>11</v>
      </c>
      <c r="J59" s="690">
        <f t="shared" si="11"/>
        <v>12</v>
      </c>
      <c r="L59" s="863" t="s">
        <v>198</v>
      </c>
      <c r="M59" s="757">
        <f>S58+1</f>
        <v>5</v>
      </c>
      <c r="N59" s="215">
        <f>M59+1</f>
        <v>6</v>
      </c>
      <c r="O59" s="215">
        <f t="shared" ref="O59:S62" si="12">N59+1</f>
        <v>7</v>
      </c>
      <c r="P59" s="215">
        <f t="shared" si="12"/>
        <v>8</v>
      </c>
      <c r="Q59" s="715">
        <f t="shared" si="12"/>
        <v>9</v>
      </c>
      <c r="R59" s="249">
        <f t="shared" si="12"/>
        <v>10</v>
      </c>
      <c r="S59" s="738">
        <f t="shared" si="12"/>
        <v>11</v>
      </c>
      <c r="AC59" s="121">
        <v>0</v>
      </c>
    </row>
    <row r="60" spans="2:34" x14ac:dyDescent="0.25">
      <c r="B60" s="121">
        <v>5</v>
      </c>
      <c r="C60" s="697">
        <v>8</v>
      </c>
      <c r="D60" s="727">
        <f>J59+1</f>
        <v>13</v>
      </c>
      <c r="E60" s="496">
        <f>D60+1</f>
        <v>14</v>
      </c>
      <c r="F60" s="496">
        <f t="shared" si="11"/>
        <v>15</v>
      </c>
      <c r="G60" s="496">
        <f t="shared" si="11"/>
        <v>16</v>
      </c>
      <c r="H60" s="496">
        <f t="shared" si="11"/>
        <v>17</v>
      </c>
      <c r="I60" s="700">
        <f t="shared" si="11"/>
        <v>18</v>
      </c>
      <c r="J60" s="133">
        <f t="shared" si="11"/>
        <v>19</v>
      </c>
      <c r="L60" s="864"/>
      <c r="M60" s="757">
        <f>S59+1</f>
        <v>12</v>
      </c>
      <c r="N60" s="215">
        <f>M60+1</f>
        <v>13</v>
      </c>
      <c r="O60" s="215">
        <f t="shared" si="12"/>
        <v>14</v>
      </c>
      <c r="P60" s="215">
        <f t="shared" si="12"/>
        <v>15</v>
      </c>
      <c r="Q60" s="715">
        <f t="shared" si="12"/>
        <v>16</v>
      </c>
      <c r="R60" s="249">
        <f t="shared" si="12"/>
        <v>17</v>
      </c>
      <c r="S60" s="738">
        <f t="shared" si="12"/>
        <v>18</v>
      </c>
      <c r="AC60" s="121">
        <v>0</v>
      </c>
    </row>
    <row r="61" spans="2:34" ht="15.75" thickBot="1" x14ac:dyDescent="0.3">
      <c r="B61" s="121">
        <v>5</v>
      </c>
      <c r="C61" s="697">
        <v>9</v>
      </c>
      <c r="D61" s="702">
        <f>J60+1</f>
        <v>20</v>
      </c>
      <c r="E61" s="496">
        <f>D61+1</f>
        <v>21</v>
      </c>
      <c r="F61" s="496">
        <f t="shared" si="11"/>
        <v>22</v>
      </c>
      <c r="G61" s="496">
        <f t="shared" si="11"/>
        <v>23</v>
      </c>
      <c r="H61" s="699">
        <f t="shared" si="11"/>
        <v>24</v>
      </c>
      <c r="I61" s="700">
        <f t="shared" si="11"/>
        <v>25</v>
      </c>
      <c r="J61" s="133">
        <f t="shared" si="11"/>
        <v>26</v>
      </c>
      <c r="L61" s="697">
        <v>11</v>
      </c>
      <c r="M61" s="727">
        <f>S60+1</f>
        <v>19</v>
      </c>
      <c r="N61" s="740">
        <f>M61+1</f>
        <v>20</v>
      </c>
      <c r="O61" s="740">
        <f t="shared" si="12"/>
        <v>21</v>
      </c>
      <c r="P61" s="740">
        <f t="shared" si="12"/>
        <v>22</v>
      </c>
      <c r="Q61" s="740">
        <f t="shared" si="12"/>
        <v>23</v>
      </c>
      <c r="R61" s="758">
        <f t="shared" si="12"/>
        <v>24</v>
      </c>
      <c r="S61" s="759">
        <f t="shared" si="12"/>
        <v>25</v>
      </c>
      <c r="AC61" s="121">
        <v>5</v>
      </c>
    </row>
    <row r="62" spans="2:34" ht="15.75" thickBot="1" x14ac:dyDescent="0.3">
      <c r="B62" s="121">
        <v>3</v>
      </c>
      <c r="C62" s="703">
        <v>10</v>
      </c>
      <c r="D62" s="704">
        <f>J61+1</f>
        <v>27</v>
      </c>
      <c r="E62" s="705">
        <f>D62+1</f>
        <v>28</v>
      </c>
      <c r="F62" s="705">
        <f t="shared" si="11"/>
        <v>29</v>
      </c>
      <c r="G62" s="705"/>
      <c r="H62" s="706"/>
      <c r="I62" s="742">
        <f t="shared" si="11"/>
        <v>1</v>
      </c>
      <c r="J62" s="743">
        <f t="shared" si="11"/>
        <v>2</v>
      </c>
      <c r="L62" s="703">
        <v>12</v>
      </c>
      <c r="M62" s="739">
        <f>S61+1</f>
        <v>26</v>
      </c>
      <c r="N62" s="740">
        <f>M62+1</f>
        <v>27</v>
      </c>
      <c r="O62" s="675">
        <f t="shared" si="12"/>
        <v>28</v>
      </c>
      <c r="P62" s="676">
        <f t="shared" si="12"/>
        <v>29</v>
      </c>
      <c r="Q62" s="760">
        <v>1</v>
      </c>
      <c r="R62" s="843" t="s">
        <v>112</v>
      </c>
      <c r="S62" s="844"/>
      <c r="AC62" s="121">
        <v>4</v>
      </c>
    </row>
    <row r="63" spans="2:34" ht="15.75" thickBot="1" x14ac:dyDescent="0.3">
      <c r="B63" s="121">
        <f>SUM(B58:B62)</f>
        <v>19</v>
      </c>
      <c r="C63" s="744">
        <v>6</v>
      </c>
      <c r="D63" s="745">
        <v>7</v>
      </c>
      <c r="E63" s="845" t="s">
        <v>260</v>
      </c>
      <c r="F63" s="846"/>
      <c r="G63" s="846"/>
      <c r="H63" s="846"/>
      <c r="I63" s="846"/>
      <c r="J63" s="847"/>
      <c r="L63" s="724">
        <v>3</v>
      </c>
      <c r="M63" s="848" t="s">
        <v>787</v>
      </c>
      <c r="N63" s="849"/>
      <c r="O63" s="850"/>
      <c r="P63" s="727">
        <v>19</v>
      </c>
      <c r="Q63" s="851" t="s">
        <v>265</v>
      </c>
      <c r="R63" s="852"/>
      <c r="S63" s="853"/>
      <c r="AC63" s="121">
        <f>SUM(AC58:AC62)</f>
        <v>11</v>
      </c>
    </row>
    <row r="64" spans="2:34" ht="15.75" thickBot="1" x14ac:dyDescent="0.3">
      <c r="C64" s="851">
        <v>12</v>
      </c>
      <c r="D64" s="853"/>
      <c r="E64" s="852" t="s">
        <v>265</v>
      </c>
      <c r="F64" s="852"/>
      <c r="G64" s="852"/>
      <c r="H64" s="852"/>
      <c r="I64" s="852"/>
      <c r="J64" s="854"/>
      <c r="L64" s="761">
        <v>1</v>
      </c>
      <c r="M64" s="762" t="s">
        <v>112</v>
      </c>
      <c r="N64" s="855" t="s">
        <v>788</v>
      </c>
      <c r="O64" s="856"/>
      <c r="P64" s="856"/>
      <c r="Q64" s="856"/>
      <c r="R64" s="856"/>
      <c r="S64" s="857"/>
    </row>
    <row r="65" spans="3:29" ht="20.25" thickBot="1" x14ac:dyDescent="0.35">
      <c r="C65" s="837" t="s">
        <v>771</v>
      </c>
      <c r="D65" s="838"/>
      <c r="E65" s="838"/>
      <c r="F65" s="838"/>
      <c r="G65" s="838"/>
      <c r="H65" s="725">
        <v>12</v>
      </c>
      <c r="I65" s="838" t="s">
        <v>448</v>
      </c>
      <c r="J65" s="839"/>
      <c r="K65" s="726"/>
      <c r="L65" s="837" t="s">
        <v>172</v>
      </c>
      <c r="M65" s="838"/>
      <c r="N65" s="838"/>
      <c r="O65" s="838"/>
      <c r="P65" s="838"/>
      <c r="Q65" s="725">
        <v>61</v>
      </c>
      <c r="R65" s="838" t="s">
        <v>239</v>
      </c>
      <c r="S65" s="839"/>
      <c r="AC65" s="121">
        <f>AC63+AC54+B54+B63</f>
        <v>61</v>
      </c>
    </row>
  </sheetData>
  <sheetProtection algorithmName="SHA-512" hashValue="8TipRPxLGwsCQeN6BxRS/UFSVjjGcLTDmObmxXuT3rbHmkOJ/irs/0A3UuR/Tj10nP+PdNE/CrFoA4l6qvZN6A==" saltValue="AH24NifYRlmjeUrDsJ4cQQ==" spinCount="100000" sheet="1" objects="1" scenarios="1"/>
  <mergeCells count="77">
    <mergeCell ref="C10:D10"/>
    <mergeCell ref="E10:J10"/>
    <mergeCell ref="L10:M10"/>
    <mergeCell ref="N10:S10"/>
    <mergeCell ref="C2:S2"/>
    <mergeCell ref="C3:C4"/>
    <mergeCell ref="D3:J3"/>
    <mergeCell ref="L3:L4"/>
    <mergeCell ref="M3:S3"/>
    <mergeCell ref="C26:C27"/>
    <mergeCell ref="D26:J26"/>
    <mergeCell ref="L26:L27"/>
    <mergeCell ref="M26:S26"/>
    <mergeCell ref="C11:S11"/>
    <mergeCell ref="C12:C13"/>
    <mergeCell ref="D12:J12"/>
    <mergeCell ref="L12:L13"/>
    <mergeCell ref="M12:S12"/>
    <mergeCell ref="C19:D19"/>
    <mergeCell ref="E19:J19"/>
    <mergeCell ref="M19:O19"/>
    <mergeCell ref="Q19:S19"/>
    <mergeCell ref="C20:G20"/>
    <mergeCell ref="I20:J20"/>
    <mergeCell ref="L20:P20"/>
    <mergeCell ref="R20:S20"/>
    <mergeCell ref="C25:S25"/>
    <mergeCell ref="C33:D33"/>
    <mergeCell ref="E33:J33"/>
    <mergeCell ref="N33:S33"/>
    <mergeCell ref="C34:S34"/>
    <mergeCell ref="C35:C36"/>
    <mergeCell ref="D35:J35"/>
    <mergeCell ref="L35:L36"/>
    <mergeCell ref="M35:S35"/>
    <mergeCell ref="C47:C48"/>
    <mergeCell ref="D47:J47"/>
    <mergeCell ref="L47:L48"/>
    <mergeCell ref="M47:S47"/>
    <mergeCell ref="G42:J42"/>
    <mergeCell ref="M42:O42"/>
    <mergeCell ref="Q42:S42"/>
    <mergeCell ref="C43:D43"/>
    <mergeCell ref="E43:J43"/>
    <mergeCell ref="M43:S43"/>
    <mergeCell ref="C44:G44"/>
    <mergeCell ref="I44:J44"/>
    <mergeCell ref="L44:P44"/>
    <mergeCell ref="R44:S44"/>
    <mergeCell ref="C46:S46"/>
    <mergeCell ref="C52:F53"/>
    <mergeCell ref="G52:J53"/>
    <mergeCell ref="C54:D54"/>
    <mergeCell ref="E54:J54"/>
    <mergeCell ref="M54:S54"/>
    <mergeCell ref="L56:L57"/>
    <mergeCell ref="M56:S56"/>
    <mergeCell ref="L59:L60"/>
    <mergeCell ref="T47:T48"/>
    <mergeCell ref="U47:AA47"/>
    <mergeCell ref="V54:AA54"/>
    <mergeCell ref="C65:G65"/>
    <mergeCell ref="I65:J65"/>
    <mergeCell ref="L65:P65"/>
    <mergeCell ref="R65:S65"/>
    <mergeCell ref="C21:S21"/>
    <mergeCell ref="C45:S45"/>
    <mergeCell ref="R62:S62"/>
    <mergeCell ref="E63:J63"/>
    <mergeCell ref="M63:O63"/>
    <mergeCell ref="Q63:S63"/>
    <mergeCell ref="C64:D64"/>
    <mergeCell ref="E64:J64"/>
    <mergeCell ref="N64:S64"/>
    <mergeCell ref="C55:S55"/>
    <mergeCell ref="C56:C57"/>
    <mergeCell ref="D56:J56"/>
  </mergeCells>
  <pageMargins left="0.7" right="0.7" top="0.75" bottom="0.75" header="0.3" footer="0.3"/>
  <pageSetup paperSize="9" scale="9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5"/>
  <sheetViews>
    <sheetView rightToLeft="1" workbookViewId="0"/>
  </sheetViews>
  <sheetFormatPr defaultRowHeight="15" x14ac:dyDescent="0.25"/>
  <cols>
    <col min="1" max="1" width="3.875" style="111" customWidth="1"/>
    <col min="2" max="2" width="6" style="111" hidden="1" customWidth="1"/>
    <col min="3" max="3" width="2.75" style="111" customWidth="1"/>
    <col min="4" max="7" width="5" style="763" customWidth="1"/>
    <col min="8" max="9" width="5.75" style="763" customWidth="1"/>
    <col min="10" max="10" width="5" style="763" customWidth="1"/>
    <col min="11" max="11" width="0.25" style="111" customWidth="1"/>
    <col min="12" max="12" width="3.5" style="111" customWidth="1"/>
    <col min="13" max="19" width="5" style="111" customWidth="1"/>
    <col min="20" max="20" width="3.5" style="111" hidden="1" customWidth="1"/>
    <col min="21" max="27" width="5" style="111" hidden="1" customWidth="1"/>
    <col min="28" max="16384" width="9" style="111"/>
  </cols>
  <sheetData>
    <row r="1" spans="1:19" ht="15.75" thickBot="1" x14ac:dyDescent="0.3"/>
    <row r="2" spans="1:19" ht="29.25" customHeight="1" thickBot="1" x14ac:dyDescent="0.25">
      <c r="C2" s="903" t="s">
        <v>761</v>
      </c>
      <c r="D2" s="904"/>
      <c r="E2" s="904"/>
      <c r="F2" s="904"/>
      <c r="G2" s="904"/>
      <c r="H2" s="904"/>
      <c r="I2" s="904"/>
      <c r="J2" s="904"/>
      <c r="K2" s="904"/>
      <c r="L2" s="904"/>
      <c r="M2" s="904"/>
      <c r="N2" s="904"/>
      <c r="O2" s="904"/>
      <c r="P2" s="904"/>
      <c r="Q2" s="904"/>
      <c r="R2" s="904"/>
      <c r="S2" s="905"/>
    </row>
    <row r="3" spans="1:19" ht="15.75" thickBot="1" x14ac:dyDescent="0.3">
      <c r="C3" s="915" t="s">
        <v>277</v>
      </c>
      <c r="D3" s="884" t="s">
        <v>763</v>
      </c>
      <c r="E3" s="884"/>
      <c r="F3" s="884"/>
      <c r="G3" s="884"/>
      <c r="H3" s="884"/>
      <c r="I3" s="884"/>
      <c r="J3" s="885"/>
      <c r="K3" s="764"/>
      <c r="L3" s="915" t="s">
        <v>277</v>
      </c>
      <c r="M3" s="886" t="s">
        <v>764</v>
      </c>
      <c r="N3" s="884"/>
      <c r="O3" s="884"/>
      <c r="P3" s="884"/>
      <c r="Q3" s="884"/>
      <c r="R3" s="884"/>
      <c r="S3" s="885"/>
    </row>
    <row r="4" spans="1:19" ht="15.75" thickBot="1" x14ac:dyDescent="0.3">
      <c r="C4" s="907"/>
      <c r="D4" s="299" t="s">
        <v>304</v>
      </c>
      <c r="E4" s="300" t="s">
        <v>245</v>
      </c>
      <c r="F4" s="300" t="s">
        <v>246</v>
      </c>
      <c r="G4" s="300" t="s">
        <v>247</v>
      </c>
      <c r="H4" s="765" t="s">
        <v>248</v>
      </c>
      <c r="I4" s="766" t="s">
        <v>305</v>
      </c>
      <c r="J4" s="303" t="s">
        <v>306</v>
      </c>
      <c r="K4" s="764"/>
      <c r="L4" s="907"/>
      <c r="M4" s="766" t="s">
        <v>304</v>
      </c>
      <c r="N4" s="300" t="s">
        <v>245</v>
      </c>
      <c r="O4" s="300" t="s">
        <v>246</v>
      </c>
      <c r="P4" s="300" t="s">
        <v>247</v>
      </c>
      <c r="Q4" s="765" t="s">
        <v>248</v>
      </c>
      <c r="R4" s="766" t="s">
        <v>305</v>
      </c>
      <c r="S4" s="303" t="s">
        <v>306</v>
      </c>
    </row>
    <row r="5" spans="1:19" x14ac:dyDescent="0.25">
      <c r="C5" s="767"/>
      <c r="D5" s="793"/>
      <c r="E5" s="794">
        <v>1</v>
      </c>
      <c r="F5" s="794">
        <f>E5+1</f>
        <v>2</v>
      </c>
      <c r="G5" s="794">
        <f>F5+1</f>
        <v>3</v>
      </c>
      <c r="H5" s="795">
        <f>G5+1</f>
        <v>4</v>
      </c>
      <c r="I5" s="796">
        <f>H5+1</f>
        <v>5</v>
      </c>
      <c r="J5" s="797">
        <f>I5+1</f>
        <v>6</v>
      </c>
      <c r="K5" s="764"/>
      <c r="L5" s="768"/>
      <c r="M5" s="452"/>
      <c r="N5" s="453"/>
      <c r="O5" s="453"/>
      <c r="P5" s="453">
        <v>1</v>
      </c>
      <c r="Q5" s="769">
        <f>P5+1</f>
        <v>2</v>
      </c>
      <c r="R5" s="770">
        <f>Q5+1</f>
        <v>3</v>
      </c>
      <c r="S5" s="454">
        <f>R5+1</f>
        <v>4</v>
      </c>
    </row>
    <row r="6" spans="1:19" x14ac:dyDescent="0.25">
      <c r="C6" s="771"/>
      <c r="D6" s="798">
        <f>J5+1</f>
        <v>7</v>
      </c>
      <c r="E6" s="799">
        <f>D6+1</f>
        <v>8</v>
      </c>
      <c r="F6" s="799">
        <f t="shared" ref="F6:J9" si="0">E6+1</f>
        <v>9</v>
      </c>
      <c r="G6" s="799">
        <f t="shared" si="0"/>
        <v>10</v>
      </c>
      <c r="H6" s="800">
        <f t="shared" si="0"/>
        <v>11</v>
      </c>
      <c r="I6" s="801">
        <f t="shared" si="0"/>
        <v>12</v>
      </c>
      <c r="J6" s="802">
        <f t="shared" si="0"/>
        <v>13</v>
      </c>
      <c r="K6" s="764"/>
      <c r="L6" s="156">
        <v>4</v>
      </c>
      <c r="M6" s="458">
        <f>S5+1</f>
        <v>5</v>
      </c>
      <c r="N6" s="459">
        <f>M6+1</f>
        <v>6</v>
      </c>
      <c r="O6" s="459">
        <f t="shared" ref="O6:S9" si="1">N6+1</f>
        <v>7</v>
      </c>
      <c r="P6" s="459">
        <f t="shared" si="1"/>
        <v>8</v>
      </c>
      <c r="Q6" s="772">
        <f t="shared" si="1"/>
        <v>9</v>
      </c>
      <c r="R6" s="458">
        <f t="shared" si="1"/>
        <v>10</v>
      </c>
      <c r="S6" s="460">
        <f t="shared" si="1"/>
        <v>11</v>
      </c>
    </row>
    <row r="7" spans="1:19" x14ac:dyDescent="0.25">
      <c r="B7" s="763"/>
      <c r="C7" s="156">
        <v>1</v>
      </c>
      <c r="D7" s="286">
        <f>J6+1</f>
        <v>14</v>
      </c>
      <c r="E7" s="459">
        <f>D7+1</f>
        <v>15</v>
      </c>
      <c r="F7" s="459">
        <f t="shared" si="0"/>
        <v>16</v>
      </c>
      <c r="G7" s="459">
        <f t="shared" si="0"/>
        <v>17</v>
      </c>
      <c r="H7" s="772">
        <f t="shared" si="0"/>
        <v>18</v>
      </c>
      <c r="I7" s="458">
        <f t="shared" si="0"/>
        <v>19</v>
      </c>
      <c r="J7" s="460">
        <f t="shared" si="0"/>
        <v>20</v>
      </c>
      <c r="K7" s="764"/>
      <c r="L7" s="156">
        <v>5</v>
      </c>
      <c r="M7" s="458">
        <f>S6+1</f>
        <v>12</v>
      </c>
      <c r="N7" s="459">
        <f>M7+1</f>
        <v>13</v>
      </c>
      <c r="O7" s="459">
        <f t="shared" si="1"/>
        <v>14</v>
      </c>
      <c r="P7" s="459">
        <f t="shared" si="1"/>
        <v>15</v>
      </c>
      <c r="Q7" s="772">
        <f t="shared" si="1"/>
        <v>16</v>
      </c>
      <c r="R7" s="458">
        <f t="shared" si="1"/>
        <v>17</v>
      </c>
      <c r="S7" s="460">
        <f t="shared" si="1"/>
        <v>18</v>
      </c>
    </row>
    <row r="8" spans="1:19" x14ac:dyDescent="0.25">
      <c r="A8" s="763"/>
      <c r="B8" s="763"/>
      <c r="C8" s="156">
        <v>2</v>
      </c>
      <c r="D8" s="286">
        <f>J7+1</f>
        <v>21</v>
      </c>
      <c r="E8" s="459">
        <f>D8+1</f>
        <v>22</v>
      </c>
      <c r="F8" s="459">
        <f t="shared" si="0"/>
        <v>23</v>
      </c>
      <c r="G8" s="459">
        <f t="shared" si="0"/>
        <v>24</v>
      </c>
      <c r="H8" s="772">
        <f t="shared" si="0"/>
        <v>25</v>
      </c>
      <c r="I8" s="458">
        <f t="shared" si="0"/>
        <v>26</v>
      </c>
      <c r="J8" s="460">
        <f t="shared" si="0"/>
        <v>27</v>
      </c>
      <c r="K8" s="764"/>
      <c r="L8" s="156">
        <v>6</v>
      </c>
      <c r="M8" s="458">
        <f>S7+1</f>
        <v>19</v>
      </c>
      <c r="N8" s="459">
        <f>M8+1</f>
        <v>20</v>
      </c>
      <c r="O8" s="459">
        <f t="shared" si="1"/>
        <v>21</v>
      </c>
      <c r="P8" s="459">
        <f t="shared" si="1"/>
        <v>22</v>
      </c>
      <c r="Q8" s="772">
        <f t="shared" si="1"/>
        <v>23</v>
      </c>
      <c r="R8" s="458">
        <f t="shared" si="1"/>
        <v>24</v>
      </c>
      <c r="S8" s="460">
        <f t="shared" si="1"/>
        <v>25</v>
      </c>
    </row>
    <row r="9" spans="1:19" ht="15.75" thickBot="1" x14ac:dyDescent="0.3">
      <c r="B9" s="763"/>
      <c r="C9" s="773">
        <v>3</v>
      </c>
      <c r="D9" s="774">
        <f>J8+1</f>
        <v>28</v>
      </c>
      <c r="E9" s="456">
        <f>D9+1</f>
        <v>29</v>
      </c>
      <c r="F9" s="456">
        <f t="shared" si="0"/>
        <v>30</v>
      </c>
      <c r="G9" s="456"/>
      <c r="H9" s="775"/>
      <c r="I9" s="455"/>
      <c r="J9" s="457"/>
      <c r="K9" s="764"/>
      <c r="L9" s="773">
        <v>7</v>
      </c>
      <c r="M9" s="455">
        <f>S8+1</f>
        <v>26</v>
      </c>
      <c r="N9" s="456">
        <f>M9+1</f>
        <v>27</v>
      </c>
      <c r="O9" s="456">
        <f t="shared" si="1"/>
        <v>28</v>
      </c>
      <c r="P9" s="456">
        <f t="shared" si="1"/>
        <v>29</v>
      </c>
      <c r="Q9" s="775">
        <f t="shared" si="1"/>
        <v>30</v>
      </c>
      <c r="R9" s="455"/>
      <c r="S9" s="457"/>
    </row>
    <row r="10" spans="1:19" ht="15.75" thickBot="1" x14ac:dyDescent="0.3">
      <c r="C10" s="893">
        <v>14</v>
      </c>
      <c r="D10" s="894"/>
      <c r="E10" s="895" t="s">
        <v>767</v>
      </c>
      <c r="F10" s="895"/>
      <c r="G10" s="895"/>
      <c r="H10" s="895"/>
      <c r="I10" s="895"/>
      <c r="J10" s="894"/>
      <c r="K10" s="764"/>
      <c r="L10" s="893" t="s">
        <v>768</v>
      </c>
      <c r="M10" s="894"/>
      <c r="N10" s="895" t="s">
        <v>255</v>
      </c>
      <c r="O10" s="895"/>
      <c r="P10" s="895"/>
      <c r="Q10" s="895"/>
      <c r="R10" s="895"/>
      <c r="S10" s="894"/>
    </row>
    <row r="11" spans="1:19" ht="2.25" customHeight="1" thickBot="1" x14ac:dyDescent="0.3">
      <c r="C11" s="764"/>
      <c r="K11" s="764"/>
      <c r="L11" s="764"/>
      <c r="M11" s="764"/>
      <c r="N11" s="764"/>
      <c r="O11" s="764"/>
      <c r="P11" s="764"/>
      <c r="Q11" s="764"/>
      <c r="R11" s="764"/>
      <c r="S11" s="764"/>
    </row>
    <row r="12" spans="1:19" ht="15.75" customHeight="1" thickBot="1" x14ac:dyDescent="0.3">
      <c r="C12" s="906" t="s">
        <v>277</v>
      </c>
      <c r="D12" s="895" t="s">
        <v>769</v>
      </c>
      <c r="E12" s="895"/>
      <c r="F12" s="895"/>
      <c r="G12" s="895"/>
      <c r="H12" s="895"/>
      <c r="I12" s="895"/>
      <c r="J12" s="894"/>
      <c r="K12" s="764"/>
      <c r="L12" s="906" t="s">
        <v>277</v>
      </c>
      <c r="M12" s="893" t="s">
        <v>770</v>
      </c>
      <c r="N12" s="895"/>
      <c r="O12" s="895"/>
      <c r="P12" s="895"/>
      <c r="Q12" s="895"/>
      <c r="R12" s="895"/>
      <c r="S12" s="894"/>
    </row>
    <row r="13" spans="1:19" ht="15.75" thickBot="1" x14ac:dyDescent="0.3">
      <c r="C13" s="907"/>
      <c r="D13" s="299" t="s">
        <v>304</v>
      </c>
      <c r="E13" s="300" t="s">
        <v>245</v>
      </c>
      <c r="F13" s="300" t="s">
        <v>246</v>
      </c>
      <c r="G13" s="300" t="s">
        <v>247</v>
      </c>
      <c r="H13" s="765" t="s">
        <v>248</v>
      </c>
      <c r="I13" s="766" t="s">
        <v>305</v>
      </c>
      <c r="J13" s="303" t="s">
        <v>306</v>
      </c>
      <c r="K13" s="764"/>
      <c r="L13" s="907"/>
      <c r="M13" s="284" t="s">
        <v>304</v>
      </c>
      <c r="N13" s="776" t="s">
        <v>245</v>
      </c>
      <c r="O13" s="776" t="s">
        <v>246</v>
      </c>
      <c r="P13" s="776" t="s">
        <v>247</v>
      </c>
      <c r="Q13" s="777" t="s">
        <v>248</v>
      </c>
      <c r="R13" s="766" t="s">
        <v>305</v>
      </c>
      <c r="S13" s="303" t="s">
        <v>306</v>
      </c>
    </row>
    <row r="14" spans="1:19" x14ac:dyDescent="0.25">
      <c r="C14" s="768"/>
      <c r="D14" s="778"/>
      <c r="E14" s="453"/>
      <c r="F14" s="453"/>
      <c r="G14" s="453"/>
      <c r="H14" s="769"/>
      <c r="I14" s="770">
        <f>H14+1</f>
        <v>1</v>
      </c>
      <c r="J14" s="454">
        <f>I14+1</f>
        <v>2</v>
      </c>
      <c r="K14" s="764"/>
      <c r="L14" s="154">
        <v>12</v>
      </c>
      <c r="M14" s="286">
        <v>1</v>
      </c>
      <c r="N14" s="459">
        <f t="shared" ref="N14:S17" si="2">M14+1</f>
        <v>2</v>
      </c>
      <c r="O14" s="459">
        <f t="shared" si="2"/>
        <v>3</v>
      </c>
      <c r="P14" s="459">
        <f t="shared" si="2"/>
        <v>4</v>
      </c>
      <c r="Q14" s="772">
        <f t="shared" si="2"/>
        <v>5</v>
      </c>
      <c r="R14" s="770">
        <f t="shared" si="2"/>
        <v>6</v>
      </c>
      <c r="S14" s="454">
        <f t="shared" si="2"/>
        <v>7</v>
      </c>
    </row>
    <row r="15" spans="1:19" x14ac:dyDescent="0.25">
      <c r="C15" s="156">
        <v>8</v>
      </c>
      <c r="D15" s="286">
        <f>J14+1</f>
        <v>3</v>
      </c>
      <c r="E15" s="459">
        <f>D15+1</f>
        <v>4</v>
      </c>
      <c r="F15" s="459">
        <f t="shared" ref="F15:J18" si="3">E15+1</f>
        <v>5</v>
      </c>
      <c r="G15" s="459">
        <f t="shared" si="3"/>
        <v>6</v>
      </c>
      <c r="H15" s="772">
        <f t="shared" si="3"/>
        <v>7</v>
      </c>
      <c r="I15" s="458">
        <f t="shared" si="3"/>
        <v>8</v>
      </c>
      <c r="J15" s="460">
        <f t="shared" si="3"/>
        <v>9</v>
      </c>
      <c r="K15" s="764"/>
      <c r="L15" s="779"/>
      <c r="M15" s="798">
        <f>S14+1</f>
        <v>8</v>
      </c>
      <c r="N15" s="799">
        <f>M15+1</f>
        <v>9</v>
      </c>
      <c r="O15" s="799">
        <f t="shared" si="2"/>
        <v>10</v>
      </c>
      <c r="P15" s="799">
        <f t="shared" si="2"/>
        <v>11</v>
      </c>
      <c r="Q15" s="800">
        <f t="shared" si="2"/>
        <v>12</v>
      </c>
      <c r="R15" s="801">
        <f t="shared" si="2"/>
        <v>13</v>
      </c>
      <c r="S15" s="802">
        <f t="shared" si="2"/>
        <v>14</v>
      </c>
    </row>
    <row r="16" spans="1:19" x14ac:dyDescent="0.25">
      <c r="C16" s="156">
        <v>9</v>
      </c>
      <c r="D16" s="286">
        <f>J15+1</f>
        <v>10</v>
      </c>
      <c r="E16" s="459">
        <f>D16+1</f>
        <v>11</v>
      </c>
      <c r="F16" s="459">
        <f t="shared" si="3"/>
        <v>12</v>
      </c>
      <c r="G16" s="459">
        <f t="shared" si="3"/>
        <v>13</v>
      </c>
      <c r="H16" s="772">
        <f t="shared" si="3"/>
        <v>14</v>
      </c>
      <c r="I16" s="458">
        <f t="shared" si="3"/>
        <v>15</v>
      </c>
      <c r="J16" s="460">
        <f t="shared" si="3"/>
        <v>16</v>
      </c>
      <c r="K16" s="764"/>
      <c r="L16" s="779"/>
      <c r="M16" s="798">
        <f>S15+1</f>
        <v>15</v>
      </c>
      <c r="N16" s="799">
        <f>M16+1</f>
        <v>16</v>
      </c>
      <c r="O16" s="799">
        <f t="shared" si="2"/>
        <v>17</v>
      </c>
      <c r="P16" s="799">
        <f t="shared" si="2"/>
        <v>18</v>
      </c>
      <c r="Q16" s="800">
        <f t="shared" si="2"/>
        <v>19</v>
      </c>
      <c r="R16" s="801">
        <f t="shared" si="2"/>
        <v>20</v>
      </c>
      <c r="S16" s="802">
        <f t="shared" si="2"/>
        <v>21</v>
      </c>
    </row>
    <row r="17" spans="1:19" x14ac:dyDescent="0.25">
      <c r="C17" s="156">
        <v>10</v>
      </c>
      <c r="D17" s="286">
        <f>J16+1</f>
        <v>17</v>
      </c>
      <c r="E17" s="459">
        <f>D17+1</f>
        <v>18</v>
      </c>
      <c r="F17" s="459">
        <f t="shared" si="3"/>
        <v>19</v>
      </c>
      <c r="G17" s="459">
        <f t="shared" si="3"/>
        <v>20</v>
      </c>
      <c r="H17" s="772">
        <f t="shared" si="3"/>
        <v>21</v>
      </c>
      <c r="I17" s="458">
        <f t="shared" si="3"/>
        <v>22</v>
      </c>
      <c r="J17" s="460">
        <f t="shared" si="3"/>
        <v>23</v>
      </c>
      <c r="K17" s="764"/>
      <c r="L17" s="779"/>
      <c r="M17" s="798">
        <f>S16+1</f>
        <v>22</v>
      </c>
      <c r="N17" s="799">
        <f>M17+1</f>
        <v>23</v>
      </c>
      <c r="O17" s="799">
        <f t="shared" si="2"/>
        <v>24</v>
      </c>
      <c r="P17" s="799">
        <f t="shared" si="2"/>
        <v>25</v>
      </c>
      <c r="Q17" s="800">
        <f t="shared" si="2"/>
        <v>26</v>
      </c>
      <c r="R17" s="801">
        <f t="shared" si="2"/>
        <v>27</v>
      </c>
      <c r="S17" s="802">
        <f t="shared" si="2"/>
        <v>28</v>
      </c>
    </row>
    <row r="18" spans="1:19" ht="15.75" thickBot="1" x14ac:dyDescent="0.3">
      <c r="C18" s="773">
        <v>11</v>
      </c>
      <c r="D18" s="774">
        <f>J17+1</f>
        <v>24</v>
      </c>
      <c r="E18" s="456">
        <f>D18+1</f>
        <v>25</v>
      </c>
      <c r="F18" s="456">
        <f t="shared" si="3"/>
        <v>26</v>
      </c>
      <c r="G18" s="456">
        <f t="shared" si="3"/>
        <v>27</v>
      </c>
      <c r="H18" s="775">
        <f t="shared" si="3"/>
        <v>28</v>
      </c>
      <c r="I18" s="455">
        <f t="shared" si="3"/>
        <v>29</v>
      </c>
      <c r="J18" s="457">
        <f t="shared" si="3"/>
        <v>30</v>
      </c>
      <c r="K18" s="764"/>
      <c r="L18" s="780"/>
      <c r="M18" s="798">
        <f>S17+1</f>
        <v>29</v>
      </c>
      <c r="N18" s="799"/>
      <c r="O18" s="799"/>
      <c r="P18" s="799"/>
      <c r="Q18" s="800"/>
      <c r="R18" s="803"/>
      <c r="S18" s="804"/>
    </row>
    <row r="19" spans="1:19" ht="15.75" thickBot="1" x14ac:dyDescent="0.3">
      <c r="C19" s="908">
        <v>17</v>
      </c>
      <c r="D19" s="909"/>
      <c r="E19" s="910" t="s">
        <v>452</v>
      </c>
      <c r="F19" s="910"/>
      <c r="G19" s="910"/>
      <c r="H19" s="910"/>
      <c r="I19" s="910"/>
      <c r="J19" s="909"/>
      <c r="K19" s="764"/>
      <c r="L19" s="781">
        <v>5</v>
      </c>
      <c r="M19" s="911" t="s">
        <v>261</v>
      </c>
      <c r="N19" s="912"/>
      <c r="O19" s="913"/>
      <c r="P19" s="782">
        <v>6</v>
      </c>
      <c r="Q19" s="914" t="s">
        <v>10</v>
      </c>
      <c r="R19" s="910"/>
      <c r="S19" s="909"/>
    </row>
    <row r="20" spans="1:19" ht="20.25" thickBot="1" x14ac:dyDescent="0.35">
      <c r="C20" s="900" t="s">
        <v>771</v>
      </c>
      <c r="D20" s="901"/>
      <c r="E20" s="901"/>
      <c r="F20" s="901"/>
      <c r="G20" s="901"/>
      <c r="H20" s="783">
        <v>12</v>
      </c>
      <c r="I20" s="901" t="s">
        <v>448</v>
      </c>
      <c r="J20" s="902"/>
      <c r="K20" s="784"/>
      <c r="L20" s="900" t="s">
        <v>172</v>
      </c>
      <c r="M20" s="901"/>
      <c r="N20" s="901"/>
      <c r="O20" s="901"/>
      <c r="P20" s="901"/>
      <c r="Q20" s="783">
        <v>57</v>
      </c>
      <c r="R20" s="901" t="s">
        <v>239</v>
      </c>
      <c r="S20" s="902"/>
    </row>
    <row r="21" spans="1:19" ht="15.75" thickBot="1" x14ac:dyDescent="0.3">
      <c r="C21" s="840" t="s">
        <v>250</v>
      </c>
      <c r="D21" s="841"/>
      <c r="E21" s="841"/>
      <c r="F21" s="841"/>
      <c r="G21" s="841"/>
      <c r="H21" s="841"/>
      <c r="I21" s="841"/>
      <c r="J21" s="841"/>
      <c r="K21" s="841"/>
      <c r="L21" s="841"/>
      <c r="M21" s="841"/>
      <c r="N21" s="841"/>
      <c r="O21" s="841"/>
      <c r="P21" s="841"/>
      <c r="Q21" s="841"/>
      <c r="R21" s="841"/>
      <c r="S21" s="842"/>
    </row>
    <row r="22" spans="1:19" hidden="1" x14ac:dyDescent="0.25"/>
    <row r="23" spans="1:19" hidden="1" x14ac:dyDescent="0.25"/>
    <row r="24" spans="1:19" ht="15.75" hidden="1" thickBot="1" x14ac:dyDescent="0.3"/>
    <row r="25" spans="1:19" ht="29.25" customHeight="1" thickBot="1" x14ac:dyDescent="0.25">
      <c r="C25" s="903" t="s">
        <v>772</v>
      </c>
      <c r="D25" s="904"/>
      <c r="E25" s="904"/>
      <c r="F25" s="904"/>
      <c r="G25" s="904"/>
      <c r="H25" s="904"/>
      <c r="I25" s="904"/>
      <c r="J25" s="904"/>
      <c r="K25" s="904"/>
      <c r="L25" s="904"/>
      <c r="M25" s="904"/>
      <c r="N25" s="904"/>
      <c r="O25" s="904"/>
      <c r="P25" s="904"/>
      <c r="Q25" s="904"/>
      <c r="R25" s="904"/>
      <c r="S25" s="905"/>
    </row>
    <row r="26" spans="1:19" ht="15.75" customHeight="1" thickBot="1" x14ac:dyDescent="0.3">
      <c r="C26" s="865" t="s">
        <v>277</v>
      </c>
      <c r="D26" s="884" t="s">
        <v>770</v>
      </c>
      <c r="E26" s="884"/>
      <c r="F26" s="884"/>
      <c r="G26" s="884"/>
      <c r="H26" s="884"/>
      <c r="I26" s="884"/>
      <c r="J26" s="885"/>
      <c r="L26" s="865" t="s">
        <v>277</v>
      </c>
      <c r="M26" s="886" t="s">
        <v>773</v>
      </c>
      <c r="N26" s="884"/>
      <c r="O26" s="884"/>
      <c r="P26" s="884"/>
      <c r="Q26" s="884"/>
      <c r="R26" s="884"/>
      <c r="S26" s="885"/>
    </row>
    <row r="27" spans="1:19" ht="15.75" thickBot="1" x14ac:dyDescent="0.3">
      <c r="C27" s="866"/>
      <c r="D27" s="299" t="s">
        <v>304</v>
      </c>
      <c r="E27" s="300" t="s">
        <v>245</v>
      </c>
      <c r="F27" s="300" t="s">
        <v>246</v>
      </c>
      <c r="G27" s="300" t="s">
        <v>247</v>
      </c>
      <c r="H27" s="765" t="s">
        <v>248</v>
      </c>
      <c r="I27" s="766" t="s">
        <v>305</v>
      </c>
      <c r="J27" s="303" t="s">
        <v>306</v>
      </c>
      <c r="L27" s="866"/>
      <c r="M27" s="766" t="s">
        <v>304</v>
      </c>
      <c r="N27" s="300" t="s">
        <v>245</v>
      </c>
      <c r="O27" s="300" t="s">
        <v>246</v>
      </c>
      <c r="P27" s="300" t="s">
        <v>247</v>
      </c>
      <c r="Q27" s="765" t="s">
        <v>248</v>
      </c>
      <c r="R27" s="766" t="s">
        <v>305</v>
      </c>
      <c r="S27" s="303" t="s">
        <v>306</v>
      </c>
    </row>
    <row r="28" spans="1:19" x14ac:dyDescent="0.25">
      <c r="C28" s="680"/>
      <c r="D28" s="793">
        <v>1</v>
      </c>
      <c r="E28" s="794">
        <f t="shared" ref="E28:J31" si="4">D28+1</f>
        <v>2</v>
      </c>
      <c r="F28" s="794">
        <f t="shared" si="4"/>
        <v>3</v>
      </c>
      <c r="G28" s="794">
        <f t="shared" si="4"/>
        <v>4</v>
      </c>
      <c r="H28" s="795">
        <f t="shared" si="4"/>
        <v>5</v>
      </c>
      <c r="I28" s="796">
        <f t="shared" si="4"/>
        <v>6</v>
      </c>
      <c r="J28" s="797">
        <f t="shared" si="4"/>
        <v>7</v>
      </c>
      <c r="L28" s="686">
        <v>3</v>
      </c>
      <c r="M28" s="452"/>
      <c r="N28" s="453">
        <v>1</v>
      </c>
      <c r="O28" s="453">
        <f>N28+1</f>
        <v>2</v>
      </c>
      <c r="P28" s="453">
        <f>O28+1</f>
        <v>3</v>
      </c>
      <c r="Q28" s="769">
        <f>P28+1</f>
        <v>4</v>
      </c>
      <c r="R28" s="770">
        <f>Q28+1</f>
        <v>5</v>
      </c>
      <c r="S28" s="454">
        <f>R28+1</f>
        <v>6</v>
      </c>
    </row>
    <row r="29" spans="1:19" x14ac:dyDescent="0.25">
      <c r="C29" s="691"/>
      <c r="D29" s="798">
        <f>J28+1</f>
        <v>8</v>
      </c>
      <c r="E29" s="799">
        <f>D29+1</f>
        <v>9</v>
      </c>
      <c r="F29" s="799">
        <f t="shared" si="4"/>
        <v>10</v>
      </c>
      <c r="G29" s="799">
        <f t="shared" si="4"/>
        <v>11</v>
      </c>
      <c r="H29" s="800">
        <f t="shared" si="4"/>
        <v>12</v>
      </c>
      <c r="I29" s="801">
        <f t="shared" si="4"/>
        <v>13</v>
      </c>
      <c r="J29" s="802">
        <f t="shared" si="4"/>
        <v>14</v>
      </c>
      <c r="L29" s="697">
        <v>4</v>
      </c>
      <c r="M29" s="458">
        <f>S28+1</f>
        <v>7</v>
      </c>
      <c r="N29" s="459">
        <f>M29+1</f>
        <v>8</v>
      </c>
      <c r="O29" s="459">
        <f t="shared" ref="O29:S32" si="5">N29+1</f>
        <v>9</v>
      </c>
      <c r="P29" s="459">
        <f t="shared" si="5"/>
        <v>10</v>
      </c>
      <c r="Q29" s="772">
        <f t="shared" si="5"/>
        <v>11</v>
      </c>
      <c r="R29" s="458">
        <f t="shared" si="5"/>
        <v>12</v>
      </c>
      <c r="S29" s="460">
        <f t="shared" si="5"/>
        <v>13</v>
      </c>
    </row>
    <row r="30" spans="1:19" x14ac:dyDescent="0.25">
      <c r="B30" s="763"/>
      <c r="C30" s="697">
        <v>1</v>
      </c>
      <c r="D30" s="778">
        <f>J29+1</f>
        <v>15</v>
      </c>
      <c r="E30" s="459">
        <f>D30+1</f>
        <v>16</v>
      </c>
      <c r="F30" s="459">
        <f t="shared" si="4"/>
        <v>17</v>
      </c>
      <c r="G30" s="459">
        <f t="shared" si="4"/>
        <v>18</v>
      </c>
      <c r="H30" s="772">
        <f t="shared" si="4"/>
        <v>19</v>
      </c>
      <c r="I30" s="458">
        <f t="shared" si="4"/>
        <v>20</v>
      </c>
      <c r="J30" s="460">
        <f t="shared" si="4"/>
        <v>21</v>
      </c>
      <c r="L30" s="697">
        <v>5</v>
      </c>
      <c r="M30" s="458">
        <f>S29+1</f>
        <v>14</v>
      </c>
      <c r="N30" s="459">
        <f>M30+1</f>
        <v>15</v>
      </c>
      <c r="O30" s="459">
        <f t="shared" si="5"/>
        <v>16</v>
      </c>
      <c r="P30" s="459">
        <f t="shared" si="5"/>
        <v>17</v>
      </c>
      <c r="Q30" s="772">
        <f t="shared" si="5"/>
        <v>18</v>
      </c>
      <c r="R30" s="458">
        <f t="shared" si="5"/>
        <v>19</v>
      </c>
      <c r="S30" s="460">
        <f t="shared" si="5"/>
        <v>20</v>
      </c>
    </row>
    <row r="31" spans="1:19" x14ac:dyDescent="0.25">
      <c r="A31" s="763"/>
      <c r="B31" s="763"/>
      <c r="C31" s="697">
        <v>2</v>
      </c>
      <c r="D31" s="286">
        <f>J30+1</f>
        <v>22</v>
      </c>
      <c r="E31" s="459">
        <f>D31+1</f>
        <v>23</v>
      </c>
      <c r="F31" s="459">
        <f t="shared" si="4"/>
        <v>24</v>
      </c>
      <c r="G31" s="459">
        <f t="shared" si="4"/>
        <v>25</v>
      </c>
      <c r="H31" s="772">
        <f t="shared" si="4"/>
        <v>26</v>
      </c>
      <c r="I31" s="458">
        <f t="shared" si="4"/>
        <v>27</v>
      </c>
      <c r="J31" s="460">
        <f t="shared" si="4"/>
        <v>28</v>
      </c>
      <c r="L31" s="697">
        <v>6</v>
      </c>
      <c r="M31" s="458">
        <f>S30+1</f>
        <v>21</v>
      </c>
      <c r="N31" s="458">
        <f>M31+1</f>
        <v>22</v>
      </c>
      <c r="O31" s="459">
        <f t="shared" si="5"/>
        <v>23</v>
      </c>
      <c r="P31" s="459">
        <f t="shared" si="5"/>
        <v>24</v>
      </c>
      <c r="Q31" s="772">
        <f t="shared" si="5"/>
        <v>25</v>
      </c>
      <c r="R31" s="458">
        <f t="shared" si="5"/>
        <v>26</v>
      </c>
      <c r="S31" s="460">
        <f t="shared" si="5"/>
        <v>27</v>
      </c>
    </row>
    <row r="32" spans="1:19" ht="15.75" thickBot="1" x14ac:dyDescent="0.3">
      <c r="B32" s="763"/>
      <c r="C32" s="703"/>
      <c r="D32" s="774">
        <f>J31+1</f>
        <v>29</v>
      </c>
      <c r="E32" s="805">
        <f>D32+1</f>
        <v>30</v>
      </c>
      <c r="F32" s="456"/>
      <c r="G32" s="456"/>
      <c r="H32" s="775"/>
      <c r="I32" s="455"/>
      <c r="J32" s="457"/>
      <c r="L32" s="703">
        <v>7</v>
      </c>
      <c r="M32" s="455">
        <f>S31+1</f>
        <v>28</v>
      </c>
      <c r="N32" s="456">
        <f>M32+1</f>
        <v>29</v>
      </c>
      <c r="O32" s="456">
        <f t="shared" si="5"/>
        <v>30</v>
      </c>
      <c r="P32" s="805">
        <f t="shared" si="5"/>
        <v>31</v>
      </c>
      <c r="Q32" s="806">
        <f t="shared" si="5"/>
        <v>32</v>
      </c>
      <c r="R32" s="455"/>
      <c r="S32" s="457"/>
    </row>
    <row r="33" spans="3:27" ht="15.75" thickBot="1" x14ac:dyDescent="0.3">
      <c r="C33" s="893">
        <v>15</v>
      </c>
      <c r="D33" s="894"/>
      <c r="E33" s="895" t="s">
        <v>774</v>
      </c>
      <c r="F33" s="895"/>
      <c r="G33" s="895"/>
      <c r="H33" s="895"/>
      <c r="I33" s="895"/>
      <c r="J33" s="894"/>
      <c r="L33" s="787">
        <v>10</v>
      </c>
      <c r="M33" s="428">
        <v>11</v>
      </c>
      <c r="N33" s="895" t="s">
        <v>452</v>
      </c>
      <c r="O33" s="895"/>
      <c r="P33" s="895"/>
      <c r="Q33" s="895"/>
      <c r="R33" s="895"/>
      <c r="S33" s="894"/>
    </row>
    <row r="34" spans="3:27" ht="2.25" customHeight="1" thickBot="1" x14ac:dyDescent="0.3"/>
    <row r="35" spans="3:27" ht="15.75" customHeight="1" thickBot="1" x14ac:dyDescent="0.3">
      <c r="C35" s="883" t="s">
        <v>277</v>
      </c>
      <c r="D35" s="895" t="s">
        <v>775</v>
      </c>
      <c r="E35" s="895"/>
      <c r="F35" s="895"/>
      <c r="G35" s="895"/>
      <c r="H35" s="895"/>
      <c r="I35" s="895"/>
      <c r="J35" s="894"/>
      <c r="L35" s="883" t="s">
        <v>277</v>
      </c>
      <c r="M35" s="893" t="s">
        <v>776</v>
      </c>
      <c r="N35" s="895"/>
      <c r="O35" s="895"/>
      <c r="P35" s="895"/>
      <c r="Q35" s="895"/>
      <c r="R35" s="895"/>
      <c r="S35" s="894"/>
    </row>
    <row r="36" spans="3:27" ht="15.75" thickBot="1" x14ac:dyDescent="0.3">
      <c r="C36" s="866"/>
      <c r="D36" s="299" t="s">
        <v>304</v>
      </c>
      <c r="E36" s="300" t="s">
        <v>245</v>
      </c>
      <c r="F36" s="300" t="s">
        <v>246</v>
      </c>
      <c r="G36" s="300" t="s">
        <v>247</v>
      </c>
      <c r="H36" s="765" t="s">
        <v>248</v>
      </c>
      <c r="I36" s="766" t="s">
        <v>305</v>
      </c>
      <c r="J36" s="303" t="s">
        <v>306</v>
      </c>
      <c r="L36" s="866"/>
      <c r="M36" s="284" t="s">
        <v>304</v>
      </c>
      <c r="N36" s="776" t="s">
        <v>245</v>
      </c>
      <c r="O36" s="776" t="s">
        <v>246</v>
      </c>
      <c r="P36" s="776" t="s">
        <v>247</v>
      </c>
      <c r="Q36" s="777" t="s">
        <v>248</v>
      </c>
      <c r="R36" s="284" t="s">
        <v>305</v>
      </c>
      <c r="S36" s="788" t="s">
        <v>306</v>
      </c>
    </row>
    <row r="37" spans="3:27" x14ac:dyDescent="0.25">
      <c r="C37" s="686"/>
      <c r="D37" s="778"/>
      <c r="E37" s="453"/>
      <c r="F37" s="453"/>
      <c r="G37" s="453">
        <v>1</v>
      </c>
      <c r="H37" s="769">
        <f>G37+1</f>
        <v>2</v>
      </c>
      <c r="I37" s="770">
        <f>H37+1</f>
        <v>3</v>
      </c>
      <c r="J37" s="454">
        <f>I37+1</f>
        <v>4</v>
      </c>
      <c r="L37" s="714"/>
      <c r="M37" s="798">
        <v>1</v>
      </c>
      <c r="N37" s="799">
        <f>M37+1</f>
        <v>2</v>
      </c>
      <c r="O37" s="799">
        <f>N37+1</f>
        <v>3</v>
      </c>
      <c r="P37" s="799">
        <f>O37+1</f>
        <v>4</v>
      </c>
      <c r="Q37" s="800">
        <f>P37+1</f>
        <v>5</v>
      </c>
      <c r="R37" s="285">
        <v>1</v>
      </c>
      <c r="S37" s="283">
        <f>R37+1</f>
        <v>2</v>
      </c>
    </row>
    <row r="38" spans="3:27" x14ac:dyDescent="0.25">
      <c r="C38" s="697"/>
      <c r="D38" s="286">
        <f>J37+1</f>
        <v>5</v>
      </c>
      <c r="E38" s="459">
        <f>D38+1</f>
        <v>6</v>
      </c>
      <c r="F38" s="459">
        <f t="shared" ref="F38:J41" si="6">E38+1</f>
        <v>7</v>
      </c>
      <c r="G38" s="459">
        <f t="shared" si="6"/>
        <v>8</v>
      </c>
      <c r="H38" s="772">
        <f t="shared" si="6"/>
        <v>9</v>
      </c>
      <c r="I38" s="458">
        <f t="shared" si="6"/>
        <v>10</v>
      </c>
      <c r="J38" s="460">
        <f t="shared" si="6"/>
        <v>11</v>
      </c>
      <c r="L38" s="697">
        <v>11</v>
      </c>
      <c r="M38" s="286">
        <f>S37+1</f>
        <v>3</v>
      </c>
      <c r="N38" s="459">
        <f>M38+1</f>
        <v>4</v>
      </c>
      <c r="O38" s="459">
        <f t="shared" ref="O38:S41" si="7">N38+1</f>
        <v>5</v>
      </c>
      <c r="P38" s="459">
        <f t="shared" si="7"/>
        <v>6</v>
      </c>
      <c r="Q38" s="772">
        <f t="shared" si="7"/>
        <v>7</v>
      </c>
      <c r="R38" s="458">
        <f t="shared" si="7"/>
        <v>8</v>
      </c>
      <c r="S38" s="460">
        <f t="shared" si="7"/>
        <v>9</v>
      </c>
    </row>
    <row r="39" spans="3:27" ht="15.75" thickBot="1" x14ac:dyDescent="0.3">
      <c r="C39" s="697">
        <v>8</v>
      </c>
      <c r="D39" s="778">
        <f>J38+1</f>
        <v>12</v>
      </c>
      <c r="E39" s="459">
        <f>D39+1</f>
        <v>13</v>
      </c>
      <c r="F39" s="459">
        <f t="shared" si="6"/>
        <v>14</v>
      </c>
      <c r="G39" s="459">
        <f t="shared" si="6"/>
        <v>15</v>
      </c>
      <c r="H39" s="459">
        <f t="shared" si="6"/>
        <v>16</v>
      </c>
      <c r="I39" s="458">
        <f t="shared" si="6"/>
        <v>17</v>
      </c>
      <c r="J39" s="460">
        <f t="shared" si="6"/>
        <v>18</v>
      </c>
      <c r="L39" s="697">
        <v>12</v>
      </c>
      <c r="M39" s="286">
        <f>S38+1</f>
        <v>10</v>
      </c>
      <c r="N39" s="459">
        <f>M39+1</f>
        <v>11</v>
      </c>
      <c r="O39" s="459">
        <f t="shared" si="7"/>
        <v>12</v>
      </c>
      <c r="P39" s="459">
        <f t="shared" si="7"/>
        <v>13</v>
      </c>
      <c r="Q39" s="772">
        <f t="shared" si="7"/>
        <v>14</v>
      </c>
      <c r="R39" s="458">
        <f t="shared" si="7"/>
        <v>15</v>
      </c>
      <c r="S39" s="460">
        <f t="shared" si="7"/>
        <v>16</v>
      </c>
    </row>
    <row r="40" spans="3:27" ht="15.75" thickBot="1" x14ac:dyDescent="0.3">
      <c r="C40" s="697">
        <v>9</v>
      </c>
      <c r="D40" s="286">
        <f>J39+1</f>
        <v>19</v>
      </c>
      <c r="E40" s="459">
        <f>D40+1</f>
        <v>20</v>
      </c>
      <c r="F40" s="459">
        <f t="shared" si="6"/>
        <v>21</v>
      </c>
      <c r="G40" s="459">
        <f t="shared" si="6"/>
        <v>22</v>
      </c>
      <c r="H40" s="772">
        <f t="shared" si="6"/>
        <v>23</v>
      </c>
      <c r="I40" s="458">
        <f t="shared" si="6"/>
        <v>24</v>
      </c>
      <c r="J40" s="460">
        <f t="shared" si="6"/>
        <v>25</v>
      </c>
      <c r="L40" s="697">
        <v>13</v>
      </c>
      <c r="M40" s="789">
        <f>S39+1</f>
        <v>17</v>
      </c>
      <c r="N40" s="292">
        <f>M40+1</f>
        <v>18</v>
      </c>
      <c r="O40" s="292">
        <f t="shared" si="7"/>
        <v>19</v>
      </c>
      <c r="P40" s="292">
        <f t="shared" si="7"/>
        <v>20</v>
      </c>
      <c r="Q40" s="440">
        <f t="shared" si="7"/>
        <v>21</v>
      </c>
      <c r="R40" s="458">
        <f t="shared" si="7"/>
        <v>22</v>
      </c>
      <c r="S40" s="460">
        <f t="shared" si="7"/>
        <v>23</v>
      </c>
    </row>
    <row r="41" spans="3:27" ht="15.75" thickBot="1" x14ac:dyDescent="0.3">
      <c r="C41" s="703">
        <v>10</v>
      </c>
      <c r="D41" s="774">
        <f>J40+1</f>
        <v>26</v>
      </c>
      <c r="E41" s="456">
        <f>D41+1</f>
        <v>27</v>
      </c>
      <c r="F41" s="456">
        <f t="shared" si="6"/>
        <v>28</v>
      </c>
      <c r="G41" s="456">
        <f t="shared" si="6"/>
        <v>29</v>
      </c>
      <c r="H41" s="775">
        <f t="shared" si="6"/>
        <v>30</v>
      </c>
      <c r="I41" s="803">
        <f t="shared" si="6"/>
        <v>31</v>
      </c>
      <c r="J41" s="804">
        <f t="shared" si="6"/>
        <v>32</v>
      </c>
      <c r="L41" s="703"/>
      <c r="M41" s="787">
        <f>S40+1</f>
        <v>24</v>
      </c>
      <c r="N41" s="787">
        <f>M41+1</f>
        <v>25</v>
      </c>
      <c r="O41" s="300">
        <f t="shared" si="7"/>
        <v>26</v>
      </c>
      <c r="P41" s="300">
        <f t="shared" si="7"/>
        <v>27</v>
      </c>
      <c r="Q41" s="765">
        <f t="shared" si="7"/>
        <v>28</v>
      </c>
      <c r="R41" s="455"/>
      <c r="S41" s="457"/>
    </row>
    <row r="42" spans="3:27" ht="15.75" thickBot="1" x14ac:dyDescent="0.3">
      <c r="C42" s="790" t="s">
        <v>777</v>
      </c>
      <c r="D42" s="791">
        <v>5</v>
      </c>
      <c r="E42" s="787" t="s">
        <v>778</v>
      </c>
      <c r="F42" s="428">
        <v>11</v>
      </c>
      <c r="G42" s="893" t="s">
        <v>307</v>
      </c>
      <c r="H42" s="895"/>
      <c r="I42" s="895"/>
      <c r="J42" s="894"/>
      <c r="L42" s="787">
        <v>21</v>
      </c>
      <c r="M42" s="897" t="s">
        <v>226</v>
      </c>
      <c r="N42" s="898"/>
      <c r="O42" s="899"/>
      <c r="P42" s="787">
        <v>24</v>
      </c>
      <c r="Q42" s="893" t="s">
        <v>313</v>
      </c>
      <c r="R42" s="895"/>
      <c r="S42" s="894"/>
    </row>
    <row r="43" spans="3:27" ht="15.75" thickBot="1" x14ac:dyDescent="0.3">
      <c r="C43" s="893">
        <v>12</v>
      </c>
      <c r="D43" s="894"/>
      <c r="E43" s="895" t="s">
        <v>265</v>
      </c>
      <c r="F43" s="895"/>
      <c r="G43" s="895"/>
      <c r="H43" s="895"/>
      <c r="I43" s="895"/>
      <c r="J43" s="896"/>
      <c r="L43" s="787">
        <v>25</v>
      </c>
      <c r="M43" s="897" t="s">
        <v>779</v>
      </c>
      <c r="N43" s="898"/>
      <c r="O43" s="898"/>
      <c r="P43" s="898"/>
      <c r="Q43" s="898"/>
      <c r="R43" s="898"/>
      <c r="S43" s="899"/>
    </row>
    <row r="44" spans="3:27" ht="20.25" thickBot="1" x14ac:dyDescent="0.35">
      <c r="C44" s="900" t="s">
        <v>771</v>
      </c>
      <c r="D44" s="901"/>
      <c r="E44" s="901"/>
      <c r="F44" s="901"/>
      <c r="G44" s="901"/>
      <c r="H44" s="783">
        <v>13</v>
      </c>
      <c r="I44" s="901" t="s">
        <v>448</v>
      </c>
      <c r="J44" s="902"/>
      <c r="K44" s="792"/>
      <c r="L44" s="900" t="s">
        <v>172</v>
      </c>
      <c r="M44" s="901"/>
      <c r="N44" s="901"/>
      <c r="O44" s="901"/>
      <c r="P44" s="901"/>
      <c r="Q44" s="783">
        <v>63</v>
      </c>
      <c r="R44" s="901" t="s">
        <v>239</v>
      </c>
      <c r="S44" s="902"/>
    </row>
    <row r="45" spans="3:27" ht="15.75" thickBot="1" x14ac:dyDescent="0.3">
      <c r="C45" s="840" t="s">
        <v>250</v>
      </c>
      <c r="D45" s="841"/>
      <c r="E45" s="841"/>
      <c r="F45" s="841"/>
      <c r="G45" s="841"/>
      <c r="H45" s="841"/>
      <c r="I45" s="841"/>
      <c r="J45" s="841"/>
      <c r="K45" s="841"/>
      <c r="L45" s="841"/>
      <c r="M45" s="841"/>
      <c r="N45" s="841"/>
      <c r="O45" s="841"/>
      <c r="P45" s="841"/>
      <c r="Q45" s="841"/>
      <c r="R45" s="841"/>
      <c r="S45" s="842"/>
    </row>
    <row r="46" spans="3:27" ht="20.25" thickBot="1" x14ac:dyDescent="0.25">
      <c r="C46" s="903" t="s">
        <v>780</v>
      </c>
      <c r="D46" s="904"/>
      <c r="E46" s="904"/>
      <c r="F46" s="904"/>
      <c r="G46" s="904"/>
      <c r="H46" s="904"/>
      <c r="I46" s="904"/>
      <c r="J46" s="904"/>
      <c r="K46" s="904"/>
      <c r="L46" s="904"/>
      <c r="M46" s="904"/>
      <c r="N46" s="904"/>
      <c r="O46" s="904"/>
      <c r="P46" s="904"/>
      <c r="Q46" s="904"/>
      <c r="R46" s="904"/>
      <c r="S46" s="905"/>
    </row>
    <row r="47" spans="3:27" ht="15.75" thickBot="1" x14ac:dyDescent="0.3">
      <c r="C47" s="865" t="s">
        <v>277</v>
      </c>
      <c r="D47" s="884" t="s">
        <v>781</v>
      </c>
      <c r="E47" s="884"/>
      <c r="F47" s="884"/>
      <c r="G47" s="884"/>
      <c r="H47" s="884"/>
      <c r="I47" s="884"/>
      <c r="J47" s="885"/>
      <c r="L47" s="865" t="s">
        <v>277</v>
      </c>
      <c r="M47" s="886" t="s">
        <v>782</v>
      </c>
      <c r="N47" s="884"/>
      <c r="O47" s="884"/>
      <c r="P47" s="884"/>
      <c r="Q47" s="884"/>
      <c r="R47" s="884"/>
      <c r="S47" s="885"/>
      <c r="T47" s="865" t="s">
        <v>277</v>
      </c>
      <c r="U47" s="893" t="s">
        <v>773</v>
      </c>
      <c r="V47" s="895"/>
      <c r="W47" s="895"/>
      <c r="X47" s="895"/>
      <c r="Y47" s="895"/>
      <c r="Z47" s="895"/>
      <c r="AA47" s="894"/>
    </row>
    <row r="48" spans="3:27" ht="15.75" thickBot="1" x14ac:dyDescent="0.3">
      <c r="C48" s="866"/>
      <c r="D48" s="299" t="s">
        <v>304</v>
      </c>
      <c r="E48" s="300" t="s">
        <v>245</v>
      </c>
      <c r="F48" s="300" t="s">
        <v>246</v>
      </c>
      <c r="G48" s="300" t="s">
        <v>247</v>
      </c>
      <c r="H48" s="765" t="s">
        <v>248</v>
      </c>
      <c r="I48" s="766" t="s">
        <v>305</v>
      </c>
      <c r="J48" s="303" t="s">
        <v>306</v>
      </c>
      <c r="L48" s="866"/>
      <c r="M48" s="766" t="s">
        <v>304</v>
      </c>
      <c r="N48" s="300" t="s">
        <v>245</v>
      </c>
      <c r="O48" s="300" t="s">
        <v>246</v>
      </c>
      <c r="P48" s="300" t="s">
        <v>247</v>
      </c>
      <c r="Q48" s="765" t="s">
        <v>248</v>
      </c>
      <c r="R48" s="766" t="s">
        <v>305</v>
      </c>
      <c r="S48" s="303" t="s">
        <v>306</v>
      </c>
      <c r="T48" s="866"/>
      <c r="U48" s="766" t="s">
        <v>304</v>
      </c>
      <c r="V48" s="300" t="s">
        <v>245</v>
      </c>
      <c r="W48" s="300" t="s">
        <v>246</v>
      </c>
      <c r="X48" s="300" t="s">
        <v>247</v>
      </c>
      <c r="Y48" s="765" t="s">
        <v>248</v>
      </c>
      <c r="Z48" s="766" t="s">
        <v>305</v>
      </c>
      <c r="AA48" s="303" t="s">
        <v>306</v>
      </c>
    </row>
    <row r="49" spans="3:27" x14ac:dyDescent="0.25">
      <c r="C49" s="680"/>
      <c r="D49" s="778">
        <v>2</v>
      </c>
      <c r="E49" s="453">
        <f t="shared" ref="E49:J52" si="8">D49+1</f>
        <v>3</v>
      </c>
      <c r="F49" s="453">
        <f t="shared" si="8"/>
        <v>4</v>
      </c>
      <c r="G49" s="453">
        <f t="shared" si="8"/>
        <v>5</v>
      </c>
      <c r="H49" s="769">
        <f t="shared" si="8"/>
        <v>6</v>
      </c>
      <c r="I49" s="770">
        <f t="shared" si="8"/>
        <v>7</v>
      </c>
      <c r="J49" s="454">
        <f t="shared" si="8"/>
        <v>8</v>
      </c>
      <c r="L49" s="686">
        <v>3</v>
      </c>
      <c r="M49" s="452"/>
      <c r="N49" s="453">
        <v>1</v>
      </c>
      <c r="O49" s="453">
        <f>N49+1</f>
        <v>2</v>
      </c>
      <c r="P49" s="453">
        <f>O49+1</f>
        <v>3</v>
      </c>
      <c r="Q49" s="769">
        <f>P49+1</f>
        <v>4</v>
      </c>
      <c r="R49" s="770">
        <f>Q49+1</f>
        <v>5</v>
      </c>
      <c r="S49" s="454">
        <f>R49+1</f>
        <v>6</v>
      </c>
      <c r="T49" s="686">
        <v>3</v>
      </c>
      <c r="U49" s="452"/>
      <c r="V49" s="453">
        <v>1</v>
      </c>
      <c r="W49" s="453">
        <f>V49+1</f>
        <v>2</v>
      </c>
      <c r="X49" s="453">
        <f>W49+1</f>
        <v>3</v>
      </c>
      <c r="Y49" s="769">
        <f>X49+1</f>
        <v>4</v>
      </c>
      <c r="Z49" s="770">
        <f>Y49+1</f>
        <v>5</v>
      </c>
      <c r="AA49" s="454">
        <f>Z49+1</f>
        <v>6</v>
      </c>
    </row>
    <row r="50" spans="3:27" x14ac:dyDescent="0.25">
      <c r="C50" s="691"/>
      <c r="D50" s="286">
        <f>J49+1</f>
        <v>9</v>
      </c>
      <c r="E50" s="459">
        <f>D50+1</f>
        <v>10</v>
      </c>
      <c r="F50" s="459">
        <f t="shared" si="8"/>
        <v>11</v>
      </c>
      <c r="G50" s="459">
        <f t="shared" si="8"/>
        <v>12</v>
      </c>
      <c r="H50" s="772">
        <f t="shared" si="8"/>
        <v>13</v>
      </c>
      <c r="I50" s="458">
        <f t="shared" si="8"/>
        <v>14</v>
      </c>
      <c r="J50" s="460">
        <f t="shared" si="8"/>
        <v>15</v>
      </c>
      <c r="L50" s="697">
        <v>4</v>
      </c>
      <c r="M50" s="458">
        <f>S49+1</f>
        <v>7</v>
      </c>
      <c r="N50" s="459">
        <f>M50+1</f>
        <v>8</v>
      </c>
      <c r="O50" s="459">
        <f t="shared" ref="O50:S53" si="9">N50+1</f>
        <v>9</v>
      </c>
      <c r="P50" s="459">
        <f t="shared" si="9"/>
        <v>10</v>
      </c>
      <c r="Q50" s="772">
        <f t="shared" si="9"/>
        <v>11</v>
      </c>
      <c r="R50" s="458">
        <f t="shared" si="9"/>
        <v>12</v>
      </c>
      <c r="S50" s="460">
        <f t="shared" si="9"/>
        <v>13</v>
      </c>
      <c r="T50" s="697">
        <v>4</v>
      </c>
      <c r="U50" s="458">
        <f>AA49+1</f>
        <v>7</v>
      </c>
      <c r="V50" s="459">
        <f>U50+1</f>
        <v>8</v>
      </c>
      <c r="W50" s="459">
        <f t="shared" ref="W50:AA53" si="10">V50+1</f>
        <v>9</v>
      </c>
      <c r="X50" s="459">
        <f t="shared" si="10"/>
        <v>10</v>
      </c>
      <c r="Y50" s="772">
        <f t="shared" si="10"/>
        <v>11</v>
      </c>
      <c r="Z50" s="458">
        <f t="shared" si="10"/>
        <v>12</v>
      </c>
      <c r="AA50" s="460">
        <f t="shared" si="10"/>
        <v>13</v>
      </c>
    </row>
    <row r="51" spans="3:27" x14ac:dyDescent="0.25">
      <c r="C51" s="697">
        <v>1</v>
      </c>
      <c r="D51" s="778">
        <f>J50+1</f>
        <v>16</v>
      </c>
      <c r="E51" s="459">
        <f>D51+1</f>
        <v>17</v>
      </c>
      <c r="F51" s="459">
        <f t="shared" si="8"/>
        <v>18</v>
      </c>
      <c r="G51" s="459">
        <f t="shared" si="8"/>
        <v>19</v>
      </c>
      <c r="H51" s="772">
        <f t="shared" si="8"/>
        <v>20</v>
      </c>
      <c r="I51" s="458">
        <f t="shared" si="8"/>
        <v>21</v>
      </c>
      <c r="J51" s="460">
        <f t="shared" si="8"/>
        <v>22</v>
      </c>
      <c r="L51" s="697">
        <v>5</v>
      </c>
      <c r="M51" s="458">
        <f>S50+1</f>
        <v>14</v>
      </c>
      <c r="N51" s="459">
        <f>M51+1</f>
        <v>15</v>
      </c>
      <c r="O51" s="459">
        <f t="shared" si="9"/>
        <v>16</v>
      </c>
      <c r="P51" s="459">
        <f t="shared" si="9"/>
        <v>17</v>
      </c>
      <c r="Q51" s="772">
        <f t="shared" si="9"/>
        <v>18</v>
      </c>
      <c r="R51" s="458">
        <f t="shared" si="9"/>
        <v>19</v>
      </c>
      <c r="S51" s="460">
        <f t="shared" si="9"/>
        <v>20</v>
      </c>
      <c r="T51" s="697">
        <v>5</v>
      </c>
      <c r="U51" s="458">
        <f>AA50+1</f>
        <v>14</v>
      </c>
      <c r="V51" s="459">
        <f>U51+1</f>
        <v>15</v>
      </c>
      <c r="W51" s="459">
        <f t="shared" si="10"/>
        <v>16</v>
      </c>
      <c r="X51" s="459">
        <f t="shared" si="10"/>
        <v>17</v>
      </c>
      <c r="Y51" s="772">
        <f t="shared" si="10"/>
        <v>18</v>
      </c>
      <c r="Z51" s="458">
        <f t="shared" si="10"/>
        <v>19</v>
      </c>
      <c r="AA51" s="460">
        <f t="shared" si="10"/>
        <v>20</v>
      </c>
    </row>
    <row r="52" spans="3:27" x14ac:dyDescent="0.25">
      <c r="C52" s="697">
        <v>2</v>
      </c>
      <c r="D52" s="286">
        <f>J51+1</f>
        <v>23</v>
      </c>
      <c r="E52" s="459">
        <f>D52+1</f>
        <v>24</v>
      </c>
      <c r="F52" s="459">
        <f t="shared" si="8"/>
        <v>25</v>
      </c>
      <c r="G52" s="459">
        <f t="shared" si="8"/>
        <v>26</v>
      </c>
      <c r="H52" s="772">
        <f t="shared" si="8"/>
        <v>27</v>
      </c>
      <c r="I52" s="458">
        <f t="shared" si="8"/>
        <v>28</v>
      </c>
      <c r="J52" s="460">
        <f t="shared" si="8"/>
        <v>29</v>
      </c>
      <c r="L52" s="697">
        <v>6</v>
      </c>
      <c r="M52" s="458">
        <f>S51+1</f>
        <v>21</v>
      </c>
      <c r="N52" s="458">
        <f>M52+1</f>
        <v>22</v>
      </c>
      <c r="O52" s="459">
        <f t="shared" si="9"/>
        <v>23</v>
      </c>
      <c r="P52" s="459">
        <f t="shared" si="9"/>
        <v>24</v>
      </c>
      <c r="Q52" s="772">
        <f t="shared" si="9"/>
        <v>25</v>
      </c>
      <c r="R52" s="458">
        <f t="shared" si="9"/>
        <v>26</v>
      </c>
      <c r="S52" s="460">
        <f t="shared" si="9"/>
        <v>27</v>
      </c>
      <c r="T52" s="697">
        <v>6</v>
      </c>
      <c r="U52" s="458">
        <f>AA51+1</f>
        <v>21</v>
      </c>
      <c r="V52" s="458">
        <f>U52+1</f>
        <v>22</v>
      </c>
      <c r="W52" s="459">
        <f t="shared" si="10"/>
        <v>23</v>
      </c>
      <c r="X52" s="459">
        <f t="shared" si="10"/>
        <v>24</v>
      </c>
      <c r="Y52" s="772">
        <f t="shared" si="10"/>
        <v>25</v>
      </c>
      <c r="Z52" s="458">
        <f t="shared" si="10"/>
        <v>26</v>
      </c>
      <c r="AA52" s="460">
        <f t="shared" si="10"/>
        <v>27</v>
      </c>
    </row>
    <row r="53" spans="3:27" ht="15.75" thickBot="1" x14ac:dyDescent="0.3">
      <c r="C53" s="703"/>
      <c r="D53" s="774">
        <f>J52+1</f>
        <v>30</v>
      </c>
      <c r="E53" s="456">
        <f>D53+1</f>
        <v>31</v>
      </c>
      <c r="F53" s="456"/>
      <c r="G53" s="456"/>
      <c r="H53" s="775"/>
      <c r="I53" s="455"/>
      <c r="J53" s="457"/>
      <c r="L53" s="703">
        <v>7</v>
      </c>
      <c r="M53" s="455">
        <f>S52+1</f>
        <v>28</v>
      </c>
      <c r="N53" s="456">
        <f>M53+1</f>
        <v>29</v>
      </c>
      <c r="O53" s="456">
        <f t="shared" si="9"/>
        <v>30</v>
      </c>
      <c r="P53" s="805">
        <f t="shared" si="9"/>
        <v>31</v>
      </c>
      <c r="Q53" s="806">
        <f t="shared" si="9"/>
        <v>32</v>
      </c>
      <c r="R53" s="455"/>
      <c r="S53" s="457"/>
      <c r="T53" s="703">
        <v>7</v>
      </c>
      <c r="U53" s="455">
        <f>AA52+1</f>
        <v>28</v>
      </c>
      <c r="V53" s="456">
        <f>U53+1</f>
        <v>29</v>
      </c>
      <c r="W53" s="456">
        <f t="shared" si="10"/>
        <v>30</v>
      </c>
      <c r="X53" s="785">
        <f t="shared" si="10"/>
        <v>31</v>
      </c>
      <c r="Y53" s="786">
        <f t="shared" si="10"/>
        <v>32</v>
      </c>
      <c r="Z53" s="455"/>
      <c r="AA53" s="457"/>
    </row>
    <row r="54" spans="3:27" ht="15.75" thickBot="1" x14ac:dyDescent="0.3">
      <c r="C54" s="893">
        <v>15</v>
      </c>
      <c r="D54" s="894"/>
      <c r="E54" s="895" t="s">
        <v>774</v>
      </c>
      <c r="F54" s="895"/>
      <c r="G54" s="895"/>
      <c r="H54" s="895"/>
      <c r="I54" s="895"/>
      <c r="J54" s="894"/>
      <c r="L54" s="787">
        <v>10</v>
      </c>
      <c r="M54" s="428">
        <v>11</v>
      </c>
      <c r="N54" s="895" t="s">
        <v>452</v>
      </c>
      <c r="O54" s="895"/>
      <c r="P54" s="895"/>
      <c r="Q54" s="895"/>
      <c r="R54" s="895"/>
      <c r="S54" s="894"/>
      <c r="T54" s="787">
        <v>10</v>
      </c>
      <c r="U54" s="428">
        <v>11</v>
      </c>
      <c r="V54" s="895" t="s">
        <v>452</v>
      </c>
      <c r="W54" s="895"/>
      <c r="X54" s="895"/>
      <c r="Y54" s="895"/>
      <c r="Z54" s="895"/>
      <c r="AA54" s="894"/>
    </row>
    <row r="55" spans="3:27" ht="15.75" hidden="1" thickBot="1" x14ac:dyDescent="0.3"/>
    <row r="56" spans="3:27" ht="15.75" thickBot="1" x14ac:dyDescent="0.3">
      <c r="C56" s="883" t="s">
        <v>277</v>
      </c>
      <c r="D56" s="895" t="s">
        <v>785</v>
      </c>
      <c r="E56" s="895"/>
      <c r="F56" s="895"/>
      <c r="G56" s="895"/>
      <c r="H56" s="895"/>
      <c r="I56" s="895"/>
      <c r="J56" s="894"/>
      <c r="L56" s="883" t="s">
        <v>277</v>
      </c>
      <c r="M56" s="893" t="s">
        <v>786</v>
      </c>
      <c r="N56" s="895"/>
      <c r="O56" s="895"/>
      <c r="P56" s="895"/>
      <c r="Q56" s="895"/>
      <c r="R56" s="895"/>
      <c r="S56" s="894"/>
    </row>
    <row r="57" spans="3:27" ht="15.75" thickBot="1" x14ac:dyDescent="0.3">
      <c r="C57" s="866"/>
      <c r="D57" s="299" t="s">
        <v>304</v>
      </c>
      <c r="E57" s="300" t="s">
        <v>245</v>
      </c>
      <c r="F57" s="300" t="s">
        <v>246</v>
      </c>
      <c r="G57" s="300" t="s">
        <v>247</v>
      </c>
      <c r="H57" s="765" t="s">
        <v>248</v>
      </c>
      <c r="I57" s="766" t="s">
        <v>305</v>
      </c>
      <c r="J57" s="303" t="s">
        <v>306</v>
      </c>
      <c r="L57" s="866"/>
      <c r="M57" s="284" t="s">
        <v>304</v>
      </c>
      <c r="N57" s="776" t="s">
        <v>245</v>
      </c>
      <c r="O57" s="776" t="s">
        <v>246</v>
      </c>
      <c r="P57" s="776" t="s">
        <v>247</v>
      </c>
      <c r="Q57" s="777" t="s">
        <v>248</v>
      </c>
      <c r="R57" s="284" t="s">
        <v>305</v>
      </c>
      <c r="S57" s="788" t="s">
        <v>306</v>
      </c>
    </row>
    <row r="58" spans="3:27" x14ac:dyDescent="0.25">
      <c r="C58" s="686"/>
      <c r="D58" s="778"/>
      <c r="E58" s="453"/>
      <c r="F58" s="453"/>
      <c r="G58" s="453">
        <v>1</v>
      </c>
      <c r="H58" s="769">
        <f>G58+1</f>
        <v>2</v>
      </c>
      <c r="I58" s="770">
        <f>H58+1</f>
        <v>3</v>
      </c>
      <c r="J58" s="454">
        <f>I58+1</f>
        <v>4</v>
      </c>
      <c r="L58" s="714"/>
      <c r="M58" s="798">
        <v>1</v>
      </c>
      <c r="N58" s="799">
        <f>M58+1</f>
        <v>2</v>
      </c>
      <c r="O58" s="799">
        <f>N58+1</f>
        <v>3</v>
      </c>
      <c r="P58" s="799">
        <f>O58+1</f>
        <v>4</v>
      </c>
      <c r="Q58" s="800">
        <f>P58+1</f>
        <v>5</v>
      </c>
      <c r="R58" s="285">
        <v>1</v>
      </c>
      <c r="S58" s="283">
        <f>R58+1</f>
        <v>2</v>
      </c>
    </row>
    <row r="59" spans="3:27" x14ac:dyDescent="0.25">
      <c r="C59" s="697"/>
      <c r="D59" s="286">
        <f>J58+1</f>
        <v>5</v>
      </c>
      <c r="E59" s="459">
        <f>D59+1</f>
        <v>6</v>
      </c>
      <c r="F59" s="459">
        <f t="shared" ref="F59:J62" si="11">E59+1</f>
        <v>7</v>
      </c>
      <c r="G59" s="459">
        <f t="shared" si="11"/>
        <v>8</v>
      </c>
      <c r="H59" s="772">
        <f t="shared" si="11"/>
        <v>9</v>
      </c>
      <c r="I59" s="458">
        <f t="shared" si="11"/>
        <v>10</v>
      </c>
      <c r="J59" s="460">
        <f t="shared" si="11"/>
        <v>11</v>
      </c>
      <c r="L59" s="697">
        <v>11</v>
      </c>
      <c r="M59" s="286">
        <f>S58+1</f>
        <v>3</v>
      </c>
      <c r="N59" s="459">
        <f>M59+1</f>
        <v>4</v>
      </c>
      <c r="O59" s="459">
        <f t="shared" ref="O59:S62" si="12">N59+1</f>
        <v>5</v>
      </c>
      <c r="P59" s="459">
        <f t="shared" si="12"/>
        <v>6</v>
      </c>
      <c r="Q59" s="772">
        <f t="shared" si="12"/>
        <v>7</v>
      </c>
      <c r="R59" s="458">
        <f t="shared" si="12"/>
        <v>8</v>
      </c>
      <c r="S59" s="460">
        <f t="shared" si="12"/>
        <v>9</v>
      </c>
    </row>
    <row r="60" spans="3:27" ht="15.75" thickBot="1" x14ac:dyDescent="0.3">
      <c r="C60" s="697">
        <v>8</v>
      </c>
      <c r="D60" s="778">
        <f>J59+1</f>
        <v>12</v>
      </c>
      <c r="E60" s="459">
        <f>D60+1</f>
        <v>13</v>
      </c>
      <c r="F60" s="459">
        <f t="shared" si="11"/>
        <v>14</v>
      </c>
      <c r="G60" s="459">
        <f t="shared" si="11"/>
        <v>15</v>
      </c>
      <c r="H60" s="459">
        <f t="shared" si="11"/>
        <v>16</v>
      </c>
      <c r="I60" s="458">
        <f t="shared" si="11"/>
        <v>17</v>
      </c>
      <c r="J60" s="460">
        <f t="shared" si="11"/>
        <v>18</v>
      </c>
      <c r="L60" s="697">
        <v>12</v>
      </c>
      <c r="M60" s="286">
        <f>S59+1</f>
        <v>10</v>
      </c>
      <c r="N60" s="459">
        <f>M60+1</f>
        <v>11</v>
      </c>
      <c r="O60" s="459">
        <f t="shared" si="12"/>
        <v>12</v>
      </c>
      <c r="P60" s="459">
        <f t="shared" si="12"/>
        <v>13</v>
      </c>
      <c r="Q60" s="772">
        <f t="shared" si="12"/>
        <v>14</v>
      </c>
      <c r="R60" s="458">
        <f t="shared" si="12"/>
        <v>15</v>
      </c>
      <c r="S60" s="460">
        <f t="shared" si="12"/>
        <v>16</v>
      </c>
    </row>
    <row r="61" spans="3:27" ht="15.75" thickBot="1" x14ac:dyDescent="0.3">
      <c r="C61" s="697">
        <v>9</v>
      </c>
      <c r="D61" s="286">
        <f>J60+1</f>
        <v>19</v>
      </c>
      <c r="E61" s="459">
        <f>D61+1</f>
        <v>20</v>
      </c>
      <c r="F61" s="459">
        <f t="shared" si="11"/>
        <v>21</v>
      </c>
      <c r="G61" s="459">
        <f t="shared" si="11"/>
        <v>22</v>
      </c>
      <c r="H61" s="772">
        <f t="shared" si="11"/>
        <v>23</v>
      </c>
      <c r="I61" s="458">
        <f t="shared" si="11"/>
        <v>24</v>
      </c>
      <c r="J61" s="460">
        <f t="shared" si="11"/>
        <v>25</v>
      </c>
      <c r="L61" s="697">
        <v>13</v>
      </c>
      <c r="M61" s="789">
        <f>S60+1</f>
        <v>17</v>
      </c>
      <c r="N61" s="292">
        <f>M61+1</f>
        <v>18</v>
      </c>
      <c r="O61" s="292">
        <f t="shared" si="12"/>
        <v>19</v>
      </c>
      <c r="P61" s="292">
        <f t="shared" si="12"/>
        <v>20</v>
      </c>
      <c r="Q61" s="440">
        <f t="shared" si="12"/>
        <v>21</v>
      </c>
      <c r="R61" s="458">
        <f t="shared" si="12"/>
        <v>22</v>
      </c>
      <c r="S61" s="460">
        <f t="shared" si="12"/>
        <v>23</v>
      </c>
    </row>
    <row r="62" spans="3:27" ht="15.75" thickBot="1" x14ac:dyDescent="0.3">
      <c r="C62" s="703">
        <v>10</v>
      </c>
      <c r="D62" s="774">
        <f>J61+1</f>
        <v>26</v>
      </c>
      <c r="E62" s="456">
        <f>D62+1</f>
        <v>27</v>
      </c>
      <c r="F62" s="456">
        <f t="shared" si="11"/>
        <v>28</v>
      </c>
      <c r="G62" s="456">
        <f t="shared" si="11"/>
        <v>29</v>
      </c>
      <c r="H62" s="775">
        <f t="shared" si="11"/>
        <v>30</v>
      </c>
      <c r="I62" s="803">
        <f t="shared" si="11"/>
        <v>31</v>
      </c>
      <c r="J62" s="804">
        <f t="shared" si="11"/>
        <v>32</v>
      </c>
      <c r="L62" s="703"/>
      <c r="M62" s="787">
        <f>S61+1</f>
        <v>24</v>
      </c>
      <c r="N62" s="787">
        <f>M62+1</f>
        <v>25</v>
      </c>
      <c r="O62" s="300">
        <f t="shared" si="12"/>
        <v>26</v>
      </c>
      <c r="P62" s="300">
        <f t="shared" si="12"/>
        <v>27</v>
      </c>
      <c r="Q62" s="765">
        <f t="shared" si="12"/>
        <v>28</v>
      </c>
      <c r="R62" s="455"/>
      <c r="S62" s="457"/>
    </row>
    <row r="63" spans="3:27" ht="15.75" thickBot="1" x14ac:dyDescent="0.3">
      <c r="C63" s="790" t="s">
        <v>777</v>
      </c>
      <c r="D63" s="791">
        <v>5</v>
      </c>
      <c r="E63" s="787" t="s">
        <v>778</v>
      </c>
      <c r="F63" s="428">
        <v>11</v>
      </c>
      <c r="G63" s="893" t="s">
        <v>307</v>
      </c>
      <c r="H63" s="895"/>
      <c r="I63" s="895"/>
      <c r="J63" s="894"/>
      <c r="L63" s="787">
        <v>21</v>
      </c>
      <c r="M63" s="897" t="s">
        <v>226</v>
      </c>
      <c r="N63" s="898"/>
      <c r="O63" s="899"/>
      <c r="P63" s="787">
        <v>24</v>
      </c>
      <c r="Q63" s="893" t="s">
        <v>313</v>
      </c>
      <c r="R63" s="895"/>
      <c r="S63" s="894"/>
    </row>
    <row r="64" spans="3:27" ht="15.75" thickBot="1" x14ac:dyDescent="0.3">
      <c r="C64" s="893">
        <v>12</v>
      </c>
      <c r="D64" s="894"/>
      <c r="E64" s="895" t="s">
        <v>265</v>
      </c>
      <c r="F64" s="895"/>
      <c r="G64" s="895"/>
      <c r="H64" s="895"/>
      <c r="I64" s="895"/>
      <c r="J64" s="896"/>
      <c r="L64" s="787">
        <v>25</v>
      </c>
      <c r="M64" s="897" t="s">
        <v>779</v>
      </c>
      <c r="N64" s="898"/>
      <c r="O64" s="898"/>
      <c r="P64" s="898"/>
      <c r="Q64" s="898"/>
      <c r="R64" s="898"/>
      <c r="S64" s="899"/>
    </row>
    <row r="65" spans="3:19" ht="20.25" thickBot="1" x14ac:dyDescent="0.35">
      <c r="C65" s="900" t="s">
        <v>771</v>
      </c>
      <c r="D65" s="901"/>
      <c r="E65" s="901"/>
      <c r="F65" s="901"/>
      <c r="G65" s="901"/>
      <c r="H65" s="783">
        <v>13</v>
      </c>
      <c r="I65" s="901" t="s">
        <v>448</v>
      </c>
      <c r="J65" s="902"/>
      <c r="K65" s="792"/>
      <c r="L65" s="900" t="s">
        <v>172</v>
      </c>
      <c r="M65" s="901"/>
      <c r="N65" s="901"/>
      <c r="O65" s="901"/>
      <c r="P65" s="901"/>
      <c r="Q65" s="783">
        <v>63</v>
      </c>
      <c r="R65" s="901" t="s">
        <v>239</v>
      </c>
      <c r="S65" s="902"/>
    </row>
  </sheetData>
  <sheetProtection algorithmName="SHA-512" hashValue="Vsilb64o4jY0+PBJoCX7YwZBUWeERHk1eT+nmEnSmKnUxoE7GmLekzaYIHON3wnnJTlOEQewyFP/8uuBTcfFwQ==" saltValue="tgoI4sJaj7XnEEQZG335jg==" spinCount="100000" sheet="1" objects="1" scenarios="1"/>
  <mergeCells count="70">
    <mergeCell ref="C10:D10"/>
    <mergeCell ref="E10:J10"/>
    <mergeCell ref="L10:M10"/>
    <mergeCell ref="N10:S10"/>
    <mergeCell ref="C2:S2"/>
    <mergeCell ref="C3:C4"/>
    <mergeCell ref="D3:J3"/>
    <mergeCell ref="L3:L4"/>
    <mergeCell ref="M3:S3"/>
    <mergeCell ref="C12:C13"/>
    <mergeCell ref="D12:J12"/>
    <mergeCell ref="L12:L13"/>
    <mergeCell ref="M12:S12"/>
    <mergeCell ref="C19:D19"/>
    <mergeCell ref="E19:J19"/>
    <mergeCell ref="M19:O19"/>
    <mergeCell ref="Q19:S19"/>
    <mergeCell ref="C26:C27"/>
    <mergeCell ref="D26:J26"/>
    <mergeCell ref="L26:L27"/>
    <mergeCell ref="M26:S26"/>
    <mergeCell ref="C21:S21"/>
    <mergeCell ref="C20:G20"/>
    <mergeCell ref="I20:J20"/>
    <mergeCell ref="L20:P20"/>
    <mergeCell ref="R20:S20"/>
    <mergeCell ref="C25:S25"/>
    <mergeCell ref="C33:D33"/>
    <mergeCell ref="E33:J33"/>
    <mergeCell ref="N33:S33"/>
    <mergeCell ref="C35:C36"/>
    <mergeCell ref="D35:J35"/>
    <mergeCell ref="L35:L36"/>
    <mergeCell ref="M35:S35"/>
    <mergeCell ref="G42:J42"/>
    <mergeCell ref="M42:O42"/>
    <mergeCell ref="Q42:S42"/>
    <mergeCell ref="C43:D43"/>
    <mergeCell ref="E43:J43"/>
    <mergeCell ref="M43:S43"/>
    <mergeCell ref="C44:G44"/>
    <mergeCell ref="I44:J44"/>
    <mergeCell ref="L44:P44"/>
    <mergeCell ref="R44:S44"/>
    <mergeCell ref="C46:S46"/>
    <mergeCell ref="C45:S45"/>
    <mergeCell ref="T47:T48"/>
    <mergeCell ref="U47:AA47"/>
    <mergeCell ref="C54:D54"/>
    <mergeCell ref="E54:J54"/>
    <mergeCell ref="N54:S54"/>
    <mergeCell ref="V54:AA54"/>
    <mergeCell ref="C47:C48"/>
    <mergeCell ref="D47:J47"/>
    <mergeCell ref="L47:L48"/>
    <mergeCell ref="M47:S47"/>
    <mergeCell ref="C56:C57"/>
    <mergeCell ref="D56:J56"/>
    <mergeCell ref="L56:L57"/>
    <mergeCell ref="M56:S56"/>
    <mergeCell ref="G63:J63"/>
    <mergeCell ref="M63:O63"/>
    <mergeCell ref="Q63:S63"/>
    <mergeCell ref="C64:D64"/>
    <mergeCell ref="E64:J64"/>
    <mergeCell ref="M64:S64"/>
    <mergeCell ref="C65:G65"/>
    <mergeCell ref="I65:J65"/>
    <mergeCell ref="L65:P65"/>
    <mergeCell ref="R65:S6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39"/>
  <sheetViews>
    <sheetView rightToLeft="1" view="pageBreakPreview" zoomScaleNormal="100" zoomScaleSheetLayoutView="100" workbookViewId="0"/>
  </sheetViews>
  <sheetFormatPr defaultRowHeight="14.25" x14ac:dyDescent="0.2"/>
  <cols>
    <col min="1" max="1" width="1.125" style="122" customWidth="1"/>
    <col min="2" max="2" width="6.5" style="122" customWidth="1"/>
    <col min="3" max="3" width="3" style="122" customWidth="1"/>
    <col min="4" max="4" width="2.625" style="122" hidden="1" customWidth="1"/>
    <col min="5" max="5" width="3" style="122" customWidth="1"/>
    <col min="6" max="6" width="2.625" style="122" hidden="1" customWidth="1"/>
    <col min="7" max="7" width="3" style="122" customWidth="1"/>
    <col min="8" max="8" width="2.625" style="122" hidden="1" customWidth="1"/>
    <col min="9" max="9" width="3" style="122" customWidth="1"/>
    <col min="10" max="10" width="2.625" style="122" hidden="1" customWidth="1"/>
    <col min="11" max="11" width="3" style="122" customWidth="1"/>
    <col min="12" max="12" width="2.625" style="122" hidden="1" customWidth="1"/>
    <col min="13" max="13" width="3" style="122" customWidth="1"/>
    <col min="14" max="14" width="2.625" style="122" hidden="1" customWidth="1"/>
    <col min="15" max="15" width="3" style="122" customWidth="1"/>
    <col min="16" max="16" width="2.625" style="122" hidden="1" customWidth="1"/>
    <col min="17" max="17" width="2.625" style="122" customWidth="1"/>
    <col min="18" max="18" width="3" style="122" customWidth="1"/>
    <col min="19" max="19" width="2.625" style="122" hidden="1" customWidth="1"/>
    <col min="20" max="20" width="3" style="122" customWidth="1"/>
    <col min="21" max="21" width="3" style="122" hidden="1" customWidth="1"/>
    <col min="22" max="22" width="3" style="122" customWidth="1"/>
    <col min="23" max="23" width="3" style="122" hidden="1" customWidth="1"/>
    <col min="24" max="24" width="3" style="122" customWidth="1"/>
    <col min="25" max="25" width="3" style="122" hidden="1" customWidth="1"/>
    <col min="26" max="26" width="3" style="122" customWidth="1"/>
    <col min="27" max="27" width="2.625" style="122" hidden="1" customWidth="1"/>
    <col min="28" max="28" width="3" style="122" customWidth="1"/>
    <col min="29" max="29" width="2.625" style="122" hidden="1" customWidth="1"/>
    <col min="30" max="30" width="3" style="122" customWidth="1"/>
    <col min="31" max="31" width="2.625" style="122" hidden="1" customWidth="1"/>
    <col min="32" max="32" width="2.625" style="122" customWidth="1"/>
    <col min="33" max="33" width="2.625" style="122" hidden="1" customWidth="1"/>
    <col min="34" max="34" width="15.875" style="122" bestFit="1" customWidth="1"/>
    <col min="35" max="35" width="27" style="122" customWidth="1"/>
    <col min="36" max="36" width="1" style="122" customWidth="1"/>
    <col min="37" max="16384" width="9" style="122"/>
  </cols>
  <sheetData>
    <row r="1" spans="2:35" ht="15" thickBot="1" x14ac:dyDescent="0.25"/>
    <row r="2" spans="2:35" ht="14.25" customHeight="1" x14ac:dyDescent="0.2">
      <c r="B2" s="939" t="s">
        <v>756</v>
      </c>
      <c r="C2" s="940"/>
      <c r="D2" s="940"/>
      <c r="E2" s="940"/>
      <c r="F2" s="940"/>
      <c r="G2" s="940"/>
      <c r="H2" s="940"/>
      <c r="I2" s="940"/>
      <c r="J2" s="940"/>
      <c r="K2" s="940"/>
      <c r="L2" s="940"/>
      <c r="M2" s="940"/>
      <c r="N2" s="940"/>
      <c r="O2" s="940"/>
      <c r="P2" s="940"/>
      <c r="Q2" s="940"/>
      <c r="R2" s="940"/>
      <c r="S2" s="940"/>
      <c r="T2" s="940"/>
      <c r="U2" s="940"/>
      <c r="V2" s="940"/>
      <c r="W2" s="940"/>
      <c r="X2" s="940"/>
      <c r="Y2" s="940"/>
      <c r="Z2" s="940"/>
      <c r="AA2" s="940"/>
      <c r="AB2" s="940"/>
      <c r="AC2" s="940"/>
      <c r="AD2" s="940"/>
      <c r="AE2" s="940"/>
      <c r="AF2" s="940"/>
      <c r="AG2" s="940"/>
      <c r="AH2" s="940"/>
      <c r="AI2" s="941"/>
    </row>
    <row r="3" spans="2:35" ht="14.25" customHeight="1" thickBot="1" x14ac:dyDescent="0.25">
      <c r="B3" s="942"/>
      <c r="C3" s="943"/>
      <c r="D3" s="943"/>
      <c r="E3" s="943"/>
      <c r="F3" s="943"/>
      <c r="G3" s="943"/>
      <c r="H3" s="943"/>
      <c r="I3" s="943"/>
      <c r="J3" s="943"/>
      <c r="K3" s="943"/>
      <c r="L3" s="943"/>
      <c r="M3" s="943"/>
      <c r="N3" s="943"/>
      <c r="O3" s="943"/>
      <c r="P3" s="943"/>
      <c r="Q3" s="943"/>
      <c r="R3" s="943"/>
      <c r="S3" s="943"/>
      <c r="T3" s="943"/>
      <c r="U3" s="943"/>
      <c r="V3" s="943"/>
      <c r="W3" s="943"/>
      <c r="X3" s="943"/>
      <c r="Y3" s="943"/>
      <c r="Z3" s="943"/>
      <c r="AA3" s="943"/>
      <c r="AB3" s="943"/>
      <c r="AC3" s="943"/>
      <c r="AD3" s="943"/>
      <c r="AE3" s="943"/>
      <c r="AF3" s="943"/>
      <c r="AG3" s="943"/>
      <c r="AH3" s="943"/>
      <c r="AI3" s="944"/>
    </row>
    <row r="4" spans="2:35" ht="56.25" customHeight="1" thickBot="1" x14ac:dyDescent="0.25">
      <c r="B4" s="662"/>
      <c r="C4" s="935" t="s">
        <v>349</v>
      </c>
      <c r="D4" s="935"/>
      <c r="E4" s="935" t="s">
        <v>114</v>
      </c>
      <c r="F4" s="935"/>
      <c r="G4" s="935" t="s">
        <v>142</v>
      </c>
      <c r="H4" s="935"/>
      <c r="I4" s="935" t="s">
        <v>118</v>
      </c>
      <c r="J4" s="935"/>
      <c r="K4" s="935" t="s">
        <v>135</v>
      </c>
      <c r="L4" s="935"/>
      <c r="M4" s="935" t="s">
        <v>177</v>
      </c>
      <c r="N4" s="935"/>
      <c r="O4" s="935" t="s">
        <v>178</v>
      </c>
      <c r="P4" s="935"/>
      <c r="Q4" s="945" t="s">
        <v>250</v>
      </c>
      <c r="R4" s="935" t="s">
        <v>179</v>
      </c>
      <c r="S4" s="935"/>
      <c r="T4" s="935" t="s">
        <v>180</v>
      </c>
      <c r="U4" s="935"/>
      <c r="V4" s="935" t="s">
        <v>105</v>
      </c>
      <c r="W4" s="935"/>
      <c r="X4" s="935" t="s">
        <v>181</v>
      </c>
      <c r="Y4" s="935"/>
      <c r="Z4" s="935" t="s">
        <v>182</v>
      </c>
      <c r="AA4" s="935"/>
      <c r="AB4" s="935" t="s">
        <v>203</v>
      </c>
      <c r="AC4" s="935"/>
      <c r="AD4" s="935" t="s">
        <v>114</v>
      </c>
      <c r="AE4" s="935"/>
      <c r="AF4" s="935" t="s">
        <v>142</v>
      </c>
      <c r="AG4" s="936"/>
      <c r="AH4" s="937"/>
      <c r="AI4" s="938"/>
    </row>
    <row r="5" spans="2:35" ht="15" customHeight="1" thickBot="1" x14ac:dyDescent="0.3">
      <c r="B5" s="360" t="s">
        <v>304</v>
      </c>
      <c r="C5" s="459">
        <v>1</v>
      </c>
      <c r="D5" s="927">
        <f>[1]اساسي!C570</f>
        <v>45508</v>
      </c>
      <c r="E5" s="459"/>
      <c r="F5" s="927">
        <f>[1]اساسي!C571</f>
        <v>45515</v>
      </c>
      <c r="G5" s="459"/>
      <c r="H5" s="925">
        <f>[1]اساسي!C573</f>
        <v>45557</v>
      </c>
      <c r="I5" s="459"/>
      <c r="J5" s="925">
        <f>[1]اساسي!C575</f>
        <v>45582</v>
      </c>
      <c r="K5" s="459">
        <v>1</v>
      </c>
      <c r="L5" s="925">
        <f>[1]اساسي!C576</f>
        <v>45603</v>
      </c>
      <c r="M5" s="459"/>
      <c r="N5" s="925">
        <f>[1]اساسي!C579</f>
        <v>45637</v>
      </c>
      <c r="O5" s="459"/>
      <c r="P5" s="925">
        <f>[1]اساسي!C581</f>
        <v>45660</v>
      </c>
      <c r="Q5" s="945"/>
      <c r="R5" s="459"/>
      <c r="S5" s="925">
        <f>[1]اساسي!C583</f>
        <v>45708</v>
      </c>
      <c r="T5" s="459"/>
      <c r="U5" s="927">
        <f>[1]اساسي!C586</f>
        <v>45718</v>
      </c>
      <c r="V5" s="459">
        <v>1</v>
      </c>
      <c r="W5" s="927">
        <f>[1]اساسي!C588</f>
        <v>45753</v>
      </c>
      <c r="X5" s="459"/>
      <c r="Y5" s="925">
        <f>[1]اساسي!C589</f>
        <v>45781</v>
      </c>
      <c r="Z5" s="459"/>
      <c r="AA5" s="925">
        <f>[1]اساسي!C591</f>
        <v>45807</v>
      </c>
      <c r="AB5" s="459"/>
      <c r="AC5" s="925">
        <f>[1]اساسي!C593</f>
        <v>45834</v>
      </c>
      <c r="AD5" s="459"/>
      <c r="AE5" s="927">
        <f>[1]اساسي!C594</f>
        <v>45881</v>
      </c>
      <c r="AF5" s="451">
        <v>1</v>
      </c>
      <c r="AG5" s="933">
        <f>[1]اساسي!C596</f>
        <v>45893</v>
      </c>
      <c r="AH5" s="890" t="s">
        <v>757</v>
      </c>
      <c r="AI5" s="891"/>
    </row>
    <row r="6" spans="2:35" ht="15" x14ac:dyDescent="0.25">
      <c r="B6" s="345" t="s">
        <v>245</v>
      </c>
      <c r="C6" s="459">
        <v>2</v>
      </c>
      <c r="D6" s="927"/>
      <c r="E6" s="459">
        <v>1</v>
      </c>
      <c r="F6" s="927"/>
      <c r="G6" s="459"/>
      <c r="H6" s="925"/>
      <c r="I6" s="459"/>
      <c r="J6" s="925"/>
      <c r="K6" s="459">
        <v>2</v>
      </c>
      <c r="L6" s="925"/>
      <c r="M6" s="459">
        <v>1</v>
      </c>
      <c r="N6" s="925"/>
      <c r="O6" s="459"/>
      <c r="P6" s="925"/>
      <c r="Q6" s="945"/>
      <c r="R6" s="459"/>
      <c r="S6" s="925"/>
      <c r="T6" s="459"/>
      <c r="U6" s="927"/>
      <c r="V6" s="459">
        <v>2</v>
      </c>
      <c r="W6" s="927"/>
      <c r="X6" s="459"/>
      <c r="Y6" s="925"/>
      <c r="Z6" s="459"/>
      <c r="AA6" s="925"/>
      <c r="AB6" s="459"/>
      <c r="AC6" s="925"/>
      <c r="AD6" s="459"/>
      <c r="AE6" s="927"/>
      <c r="AF6" s="459">
        <v>2</v>
      </c>
      <c r="AG6" s="933"/>
      <c r="AH6" s="663">
        <f>[1]اساسي!D570</f>
        <v>45508</v>
      </c>
      <c r="AI6" s="664" t="str">
        <f>[1]اساسي!E570</f>
        <v>عودة الهيئة الإدارية والتعليمية والمشرفين</v>
      </c>
    </row>
    <row r="7" spans="2:35" ht="15" x14ac:dyDescent="0.25">
      <c r="B7" s="345" t="s">
        <v>246</v>
      </c>
      <c r="C7" s="459">
        <v>3</v>
      </c>
      <c r="D7" s="927"/>
      <c r="E7" s="459">
        <v>2</v>
      </c>
      <c r="F7" s="927"/>
      <c r="G7" s="459"/>
      <c r="H7" s="925"/>
      <c r="I7" s="459"/>
      <c r="J7" s="925"/>
      <c r="K7" s="459">
        <v>3</v>
      </c>
      <c r="L7" s="925"/>
      <c r="M7" s="459">
        <v>2</v>
      </c>
      <c r="N7" s="925"/>
      <c r="O7" s="459"/>
      <c r="P7" s="925"/>
      <c r="Q7" s="945"/>
      <c r="R7" s="459"/>
      <c r="S7" s="925"/>
      <c r="T7" s="459"/>
      <c r="U7" s="927"/>
      <c r="V7" s="459">
        <v>3</v>
      </c>
      <c r="W7" s="927"/>
      <c r="X7" s="459">
        <v>1</v>
      </c>
      <c r="Y7" s="925"/>
      <c r="Z7" s="459"/>
      <c r="AA7" s="925"/>
      <c r="AB7" s="459"/>
      <c r="AC7" s="925"/>
      <c r="AD7" s="459"/>
      <c r="AE7" s="927"/>
      <c r="AF7" s="459">
        <v>3</v>
      </c>
      <c r="AG7" s="933"/>
      <c r="AH7" s="665">
        <f>[1]اساسي!D571</f>
        <v>45515</v>
      </c>
      <c r="AI7" s="666" t="str">
        <f>[1]اساسي!E571</f>
        <v>عودة المعلمين الممارسين للتدريس</v>
      </c>
    </row>
    <row r="8" spans="2:35" ht="15" x14ac:dyDescent="0.25">
      <c r="B8" s="345" t="s">
        <v>247</v>
      </c>
      <c r="C8" s="459">
        <v>4</v>
      </c>
      <c r="D8" s="927"/>
      <c r="E8" s="459">
        <v>3</v>
      </c>
      <c r="F8" s="927"/>
      <c r="G8" s="459">
        <v>1</v>
      </c>
      <c r="H8" s="925"/>
      <c r="I8" s="459"/>
      <c r="J8" s="925"/>
      <c r="K8" s="459">
        <v>4</v>
      </c>
      <c r="L8" s="925"/>
      <c r="M8" s="459">
        <v>3</v>
      </c>
      <c r="N8" s="925"/>
      <c r="O8" s="459">
        <v>1</v>
      </c>
      <c r="P8" s="925"/>
      <c r="Q8" s="945"/>
      <c r="R8" s="459"/>
      <c r="S8" s="925"/>
      <c r="T8" s="459"/>
      <c r="U8" s="927"/>
      <c r="V8" s="459">
        <v>4</v>
      </c>
      <c r="W8" s="927"/>
      <c r="X8" s="459">
        <v>2</v>
      </c>
      <c r="Y8" s="925"/>
      <c r="Z8" s="459">
        <v>1</v>
      </c>
      <c r="AA8" s="925"/>
      <c r="AB8" s="459"/>
      <c r="AC8" s="925"/>
      <c r="AD8" s="459"/>
      <c r="AE8" s="927"/>
      <c r="AF8" s="459">
        <v>4</v>
      </c>
      <c r="AG8" s="933"/>
      <c r="AH8" s="665">
        <f>[1]اساسي!D572</f>
        <v>45522</v>
      </c>
      <c r="AI8" s="666" t="str">
        <f>[1]اساسي!E572</f>
        <v>بداية الدراسة للفصل الدراسي الأول</v>
      </c>
    </row>
    <row r="9" spans="2:35" ht="15" x14ac:dyDescent="0.25">
      <c r="B9" s="345" t="s">
        <v>248</v>
      </c>
      <c r="C9" s="459">
        <v>5</v>
      </c>
      <c r="D9" s="927"/>
      <c r="E9" s="459">
        <v>4</v>
      </c>
      <c r="F9" s="927"/>
      <c r="G9" s="459">
        <v>2</v>
      </c>
      <c r="H9" s="925"/>
      <c r="I9" s="459"/>
      <c r="J9" s="925"/>
      <c r="K9" s="667">
        <v>5</v>
      </c>
      <c r="L9" s="925"/>
      <c r="M9" s="459">
        <v>4</v>
      </c>
      <c r="N9" s="925"/>
      <c r="O9" s="459">
        <v>2</v>
      </c>
      <c r="P9" s="925"/>
      <c r="Q9" s="945"/>
      <c r="R9" s="459"/>
      <c r="S9" s="925"/>
      <c r="T9" s="459"/>
      <c r="U9" s="927"/>
      <c r="V9" s="459">
        <v>5</v>
      </c>
      <c r="W9" s="927"/>
      <c r="X9" s="459">
        <v>3</v>
      </c>
      <c r="Y9" s="925"/>
      <c r="Z9" s="459">
        <v>2</v>
      </c>
      <c r="AA9" s="925"/>
      <c r="AB9" s="667">
        <v>1</v>
      </c>
      <c r="AC9" s="925"/>
      <c r="AD9" s="459"/>
      <c r="AE9" s="927"/>
      <c r="AF9" s="459">
        <v>5</v>
      </c>
      <c r="AG9" s="933"/>
      <c r="AH9" s="665">
        <f>[1]اساسي!D573</f>
        <v>45557</v>
      </c>
      <c r="AI9" s="666" t="str">
        <f>[1]اساسي!E573</f>
        <v xml:space="preserve"> إجازة اليوم الوطني</v>
      </c>
    </row>
    <row r="10" spans="2:35" ht="15" x14ac:dyDescent="0.25">
      <c r="B10" s="345" t="s">
        <v>305</v>
      </c>
      <c r="C10" s="459">
        <v>6</v>
      </c>
      <c r="D10" s="927"/>
      <c r="E10" s="459">
        <v>5</v>
      </c>
      <c r="F10" s="927"/>
      <c r="G10" s="459">
        <v>3</v>
      </c>
      <c r="H10" s="925"/>
      <c r="I10" s="459">
        <v>1</v>
      </c>
      <c r="J10" s="925"/>
      <c r="K10" s="667">
        <v>6</v>
      </c>
      <c r="L10" s="925"/>
      <c r="M10" s="459">
        <v>5</v>
      </c>
      <c r="N10" s="925"/>
      <c r="O10" s="667">
        <v>3</v>
      </c>
      <c r="P10" s="925"/>
      <c r="Q10" s="945"/>
      <c r="R10" s="459">
        <v>1</v>
      </c>
      <c r="S10" s="925"/>
      <c r="T10" s="459"/>
      <c r="U10" s="927"/>
      <c r="V10" s="459">
        <v>6</v>
      </c>
      <c r="W10" s="927"/>
      <c r="X10" s="459">
        <v>4</v>
      </c>
      <c r="Y10" s="925"/>
      <c r="Z10" s="667">
        <v>3</v>
      </c>
      <c r="AA10" s="925"/>
      <c r="AB10" s="459">
        <v>2</v>
      </c>
      <c r="AC10" s="925"/>
      <c r="AD10" s="459"/>
      <c r="AE10" s="927"/>
      <c r="AF10" s="459">
        <v>6</v>
      </c>
      <c r="AG10" s="933"/>
      <c r="AH10" s="665">
        <f>[1]اساسي!D574</f>
        <v>45558</v>
      </c>
      <c r="AI10" s="666" t="str">
        <f>[1]اساسي!E574</f>
        <v xml:space="preserve"> إجازة اليوم الوطني</v>
      </c>
    </row>
    <row r="11" spans="2:35" ht="15" x14ac:dyDescent="0.25">
      <c r="B11" s="345" t="s">
        <v>306</v>
      </c>
      <c r="C11" s="459">
        <v>7</v>
      </c>
      <c r="D11" s="927"/>
      <c r="E11" s="459">
        <v>6</v>
      </c>
      <c r="F11" s="927"/>
      <c r="G11" s="459">
        <v>4</v>
      </c>
      <c r="H11" s="925"/>
      <c r="I11" s="459">
        <v>2</v>
      </c>
      <c r="J11" s="925"/>
      <c r="K11" s="459">
        <v>7</v>
      </c>
      <c r="L11" s="925"/>
      <c r="M11" s="459">
        <v>6</v>
      </c>
      <c r="N11" s="925"/>
      <c r="O11" s="459">
        <v>4</v>
      </c>
      <c r="P11" s="925"/>
      <c r="Q11" s="945"/>
      <c r="R11" s="459">
        <v>2</v>
      </c>
      <c r="S11" s="925"/>
      <c r="T11" s="459">
        <v>1</v>
      </c>
      <c r="U11" s="927"/>
      <c r="V11" s="459">
        <v>7</v>
      </c>
      <c r="W11" s="927"/>
      <c r="X11" s="459">
        <v>5</v>
      </c>
      <c r="Y11" s="925"/>
      <c r="Z11" s="459">
        <v>4</v>
      </c>
      <c r="AA11" s="925"/>
      <c r="AB11" s="459">
        <v>3</v>
      </c>
      <c r="AC11" s="925"/>
      <c r="AD11" s="459">
        <v>1</v>
      </c>
      <c r="AE11" s="927"/>
      <c r="AF11" s="459">
        <v>7</v>
      </c>
      <c r="AG11" s="933"/>
      <c r="AH11" s="665">
        <f>[1]اساسي!D575</f>
        <v>45582</v>
      </c>
      <c r="AI11" s="666" t="str">
        <f>[1]اساسي!E575</f>
        <v xml:space="preserve">إجازة نهاية أسبوع مطولة </v>
      </c>
    </row>
    <row r="12" spans="2:35" ht="15" x14ac:dyDescent="0.25">
      <c r="B12" s="345" t="s">
        <v>244</v>
      </c>
      <c r="C12" s="459">
        <v>8</v>
      </c>
      <c r="D12" s="927"/>
      <c r="E12" s="451">
        <v>7</v>
      </c>
      <c r="F12" s="927"/>
      <c r="G12" s="459">
        <v>5</v>
      </c>
      <c r="H12" s="925"/>
      <c r="I12" s="459">
        <v>3</v>
      </c>
      <c r="J12" s="925"/>
      <c r="K12" s="459">
        <v>8</v>
      </c>
      <c r="L12" s="925"/>
      <c r="M12" s="459">
        <v>7</v>
      </c>
      <c r="N12" s="925"/>
      <c r="O12" s="459">
        <v>5</v>
      </c>
      <c r="P12" s="925"/>
      <c r="Q12" s="945"/>
      <c r="R12" s="459">
        <v>3</v>
      </c>
      <c r="S12" s="925"/>
      <c r="T12" s="451">
        <v>2</v>
      </c>
      <c r="U12" s="927"/>
      <c r="V12" s="451">
        <v>8</v>
      </c>
      <c r="W12" s="927"/>
      <c r="X12" s="667">
        <v>6</v>
      </c>
      <c r="Y12" s="925"/>
      <c r="Z12" s="459">
        <v>5</v>
      </c>
      <c r="AA12" s="925"/>
      <c r="AB12" s="459">
        <v>4</v>
      </c>
      <c r="AC12" s="925"/>
      <c r="AD12" s="459">
        <v>2</v>
      </c>
      <c r="AE12" s="927"/>
      <c r="AF12" s="459">
        <v>8</v>
      </c>
      <c r="AG12" s="933"/>
      <c r="AH12" s="665">
        <f>[1]اساسي!D576</f>
        <v>45603</v>
      </c>
      <c r="AI12" s="666" t="str">
        <f>[1]اساسي!E576</f>
        <v xml:space="preserve"> نهاية الفصل الأول</v>
      </c>
    </row>
    <row r="13" spans="2:35" ht="15" customHeight="1" thickBot="1" x14ac:dyDescent="0.3">
      <c r="B13" s="345" t="s">
        <v>245</v>
      </c>
      <c r="C13" s="459">
        <v>9</v>
      </c>
      <c r="D13" s="931" t="str">
        <f>[1]اساسي!E570</f>
        <v>عودة الهيئة الإدارية والتعليمية والمشرفين</v>
      </c>
      <c r="E13" s="459">
        <v>8</v>
      </c>
      <c r="F13" s="931" t="str">
        <f>[1]اساسي!E571</f>
        <v>عودة المعلمين الممارسين للتدريس</v>
      </c>
      <c r="G13" s="459">
        <v>6</v>
      </c>
      <c r="H13" s="934" t="str">
        <f>[1]اساسي!E574</f>
        <v xml:space="preserve"> إجازة اليوم الوطني</v>
      </c>
      <c r="I13" s="459">
        <v>4</v>
      </c>
      <c r="J13" s="932" t="str">
        <f>[1]اساسي!E575</f>
        <v xml:space="preserve">إجازة نهاية أسبوع مطولة </v>
      </c>
      <c r="K13" s="459">
        <v>9</v>
      </c>
      <c r="L13" s="921" t="str">
        <f>[1]اساسي!E576</f>
        <v xml:space="preserve"> نهاية الفصل الأول</v>
      </c>
      <c r="M13" s="459">
        <v>8</v>
      </c>
      <c r="N13" s="932" t="str">
        <f>J13</f>
        <v xml:space="preserve">إجازة نهاية أسبوع مطولة </v>
      </c>
      <c r="O13" s="459">
        <v>6</v>
      </c>
      <c r="P13" s="932" t="str">
        <f>[1]اساسي!E581</f>
        <v xml:space="preserve">إجازة منتصف العام الدراسي </v>
      </c>
      <c r="Q13" s="945"/>
      <c r="R13" s="459">
        <v>4</v>
      </c>
      <c r="S13" s="932" t="str">
        <f>[1]اساسي!E583</f>
        <v>نهاية الفصل الدراسي الثاني</v>
      </c>
      <c r="T13" s="459">
        <v>3</v>
      </c>
      <c r="U13" s="931" t="str">
        <f>[1]اساسي!E586</f>
        <v>بداية الدراسة للفصل الدراسي الثالث</v>
      </c>
      <c r="V13" s="459">
        <v>9</v>
      </c>
      <c r="W13" s="931" t="str">
        <f>[1]اساسي!E588</f>
        <v>إستئناف  الدراسة بعد إجازة عيد الفطر</v>
      </c>
      <c r="X13" s="667">
        <v>7</v>
      </c>
      <c r="Y13" s="932" t="str">
        <f>[1]اساسي!E575</f>
        <v xml:space="preserve">إجازة نهاية أسبوع مطولة </v>
      </c>
      <c r="Z13" s="459">
        <v>6</v>
      </c>
      <c r="AA13" s="932" t="str">
        <f>[1]اساسي!E591</f>
        <v xml:space="preserve">إجازة عيد الأضحى </v>
      </c>
      <c r="AB13" s="459">
        <v>5</v>
      </c>
      <c r="AC13" s="932" t="str">
        <f>[1]اساسي!E593</f>
        <v xml:space="preserve">إجازة نهاية العام الدراسي </v>
      </c>
      <c r="AD13" s="459">
        <v>3</v>
      </c>
      <c r="AE13" s="917" t="str">
        <f>[1]اساسي!E594</f>
        <v>عودة المشرفين والهيئتين التعليمية والإدارية بالمدارس</v>
      </c>
      <c r="AF13" s="459">
        <v>9</v>
      </c>
      <c r="AG13" s="930" t="str">
        <f>[1]اساسي!E596</f>
        <v>بداية الدراسة للعام الدراسي 1447</v>
      </c>
      <c r="AH13" s="668">
        <f>[1]اساسي!D577</f>
        <v>45604</v>
      </c>
      <c r="AI13" s="669" t="str">
        <f>[1]اساسي!E577</f>
        <v>إجازة الخريف</v>
      </c>
    </row>
    <row r="14" spans="2:35" ht="15.75" thickBot="1" x14ac:dyDescent="0.3">
      <c r="B14" s="345" t="s">
        <v>246</v>
      </c>
      <c r="C14" s="459">
        <v>10</v>
      </c>
      <c r="D14" s="931"/>
      <c r="E14" s="459">
        <v>9</v>
      </c>
      <c r="F14" s="931"/>
      <c r="G14" s="459">
        <v>7</v>
      </c>
      <c r="H14" s="934"/>
      <c r="I14" s="459">
        <v>5</v>
      </c>
      <c r="J14" s="932"/>
      <c r="K14" s="459">
        <v>10</v>
      </c>
      <c r="L14" s="922"/>
      <c r="M14" s="459">
        <v>9</v>
      </c>
      <c r="N14" s="932"/>
      <c r="O14" s="459">
        <v>7</v>
      </c>
      <c r="P14" s="932"/>
      <c r="Q14" s="945"/>
      <c r="R14" s="459">
        <v>5</v>
      </c>
      <c r="S14" s="932"/>
      <c r="T14" s="459">
        <v>4</v>
      </c>
      <c r="U14" s="931"/>
      <c r="V14" s="459">
        <v>10</v>
      </c>
      <c r="W14" s="931"/>
      <c r="X14" s="459">
        <v>8</v>
      </c>
      <c r="Y14" s="932"/>
      <c r="Z14" s="459">
        <v>7</v>
      </c>
      <c r="AA14" s="932"/>
      <c r="AB14" s="459">
        <v>6</v>
      </c>
      <c r="AC14" s="932"/>
      <c r="AD14" s="459">
        <v>4</v>
      </c>
      <c r="AE14" s="917"/>
      <c r="AF14" s="459">
        <v>10</v>
      </c>
      <c r="AG14" s="930"/>
      <c r="AH14" s="919" t="s">
        <v>758</v>
      </c>
      <c r="AI14" s="920"/>
    </row>
    <row r="15" spans="2:35" ht="15" x14ac:dyDescent="0.25">
      <c r="B15" s="345" t="s">
        <v>247</v>
      </c>
      <c r="C15" s="459">
        <v>11</v>
      </c>
      <c r="D15" s="931"/>
      <c r="E15" s="459">
        <v>10</v>
      </c>
      <c r="F15" s="931"/>
      <c r="G15" s="459">
        <v>8</v>
      </c>
      <c r="H15" s="934"/>
      <c r="I15" s="459">
        <v>6</v>
      </c>
      <c r="J15" s="932"/>
      <c r="K15" s="459">
        <v>11</v>
      </c>
      <c r="L15" s="922"/>
      <c r="M15" s="667">
        <v>10</v>
      </c>
      <c r="N15" s="932"/>
      <c r="O15" s="459">
        <v>8</v>
      </c>
      <c r="P15" s="932"/>
      <c r="Q15" s="945"/>
      <c r="R15" s="459">
        <v>6</v>
      </c>
      <c r="S15" s="932"/>
      <c r="T15" s="459">
        <v>5</v>
      </c>
      <c r="U15" s="931"/>
      <c r="V15" s="459">
        <v>11</v>
      </c>
      <c r="W15" s="931"/>
      <c r="X15" s="459">
        <v>9</v>
      </c>
      <c r="Y15" s="932"/>
      <c r="Z15" s="459">
        <v>8</v>
      </c>
      <c r="AA15" s="932"/>
      <c r="AB15" s="459">
        <v>7</v>
      </c>
      <c r="AC15" s="932"/>
      <c r="AD15" s="459">
        <v>5</v>
      </c>
      <c r="AE15" s="917"/>
      <c r="AF15" s="459">
        <v>11</v>
      </c>
      <c r="AG15" s="930"/>
      <c r="AH15" s="663">
        <f>[1]اساسي!D578</f>
        <v>45613</v>
      </c>
      <c r="AI15" s="664" t="str">
        <f>[1]اساسي!E578</f>
        <v>بداية الدراسة للفصل الدراسي الثاني</v>
      </c>
    </row>
    <row r="16" spans="2:35" ht="15" x14ac:dyDescent="0.25">
      <c r="B16" s="345" t="s">
        <v>248</v>
      </c>
      <c r="C16" s="459">
        <v>12</v>
      </c>
      <c r="D16" s="931"/>
      <c r="E16" s="459">
        <v>11</v>
      </c>
      <c r="F16" s="931"/>
      <c r="G16" s="459">
        <v>9</v>
      </c>
      <c r="H16" s="934"/>
      <c r="I16" s="459">
        <v>7</v>
      </c>
      <c r="J16" s="932"/>
      <c r="K16" s="459">
        <v>12</v>
      </c>
      <c r="L16" s="922"/>
      <c r="M16" s="667">
        <v>11</v>
      </c>
      <c r="N16" s="932"/>
      <c r="O16" s="459">
        <v>9</v>
      </c>
      <c r="P16" s="932"/>
      <c r="Q16" s="945"/>
      <c r="R16" s="459">
        <v>7</v>
      </c>
      <c r="S16" s="932"/>
      <c r="T16" s="459">
        <v>6</v>
      </c>
      <c r="U16" s="931"/>
      <c r="V16" s="459">
        <v>12</v>
      </c>
      <c r="W16" s="931"/>
      <c r="X16" s="459">
        <v>10</v>
      </c>
      <c r="Y16" s="932"/>
      <c r="Z16" s="459">
        <v>9</v>
      </c>
      <c r="AA16" s="932"/>
      <c r="AB16" s="459">
        <v>8</v>
      </c>
      <c r="AC16" s="932"/>
      <c r="AD16" s="459">
        <v>6</v>
      </c>
      <c r="AE16" s="917"/>
      <c r="AF16" s="459">
        <v>12</v>
      </c>
      <c r="AG16" s="930"/>
      <c r="AH16" s="665">
        <f>[1]اساسي!D579</f>
        <v>45637</v>
      </c>
      <c r="AI16" s="666" t="str">
        <f>[1]اساسي!E579</f>
        <v xml:space="preserve">إجازة مطولة </v>
      </c>
    </row>
    <row r="17" spans="2:35" ht="15" x14ac:dyDescent="0.25">
      <c r="B17" s="345" t="s">
        <v>305</v>
      </c>
      <c r="C17" s="459">
        <v>13</v>
      </c>
      <c r="D17" s="931"/>
      <c r="E17" s="459">
        <v>12</v>
      </c>
      <c r="F17" s="931"/>
      <c r="G17" s="459">
        <v>10</v>
      </c>
      <c r="H17" s="934"/>
      <c r="I17" s="459">
        <v>8</v>
      </c>
      <c r="J17" s="932"/>
      <c r="K17" s="459">
        <v>13</v>
      </c>
      <c r="L17" s="922"/>
      <c r="M17" s="459">
        <v>12</v>
      </c>
      <c r="N17" s="932"/>
      <c r="O17" s="459">
        <v>10</v>
      </c>
      <c r="P17" s="932"/>
      <c r="Q17" s="945"/>
      <c r="R17" s="459">
        <v>8</v>
      </c>
      <c r="S17" s="932"/>
      <c r="T17" s="459">
        <v>7</v>
      </c>
      <c r="U17" s="931"/>
      <c r="V17" s="459">
        <v>13</v>
      </c>
      <c r="W17" s="931"/>
      <c r="X17" s="459">
        <v>11</v>
      </c>
      <c r="Y17" s="932"/>
      <c r="Z17" s="459">
        <v>10</v>
      </c>
      <c r="AA17" s="932"/>
      <c r="AB17" s="459">
        <v>9</v>
      </c>
      <c r="AC17" s="932"/>
      <c r="AD17" s="459">
        <v>7</v>
      </c>
      <c r="AE17" s="917"/>
      <c r="AF17" s="459">
        <v>13</v>
      </c>
      <c r="AG17" s="930"/>
      <c r="AH17" s="665">
        <f>[1]اساسي!D580</f>
        <v>45638</v>
      </c>
      <c r="AI17" s="666" t="str">
        <f>[1]اساسي!E580</f>
        <v xml:space="preserve">إجازة مطولة </v>
      </c>
    </row>
    <row r="18" spans="2:35" ht="15" x14ac:dyDescent="0.25">
      <c r="B18" s="345" t="s">
        <v>306</v>
      </c>
      <c r="C18" s="459">
        <v>14</v>
      </c>
      <c r="D18" s="931"/>
      <c r="E18" s="459">
        <v>13</v>
      </c>
      <c r="F18" s="931"/>
      <c r="G18" s="459">
        <v>11</v>
      </c>
      <c r="H18" s="934"/>
      <c r="I18" s="459">
        <v>9</v>
      </c>
      <c r="J18" s="932"/>
      <c r="K18" s="459">
        <v>14</v>
      </c>
      <c r="L18" s="923"/>
      <c r="M18" s="459">
        <v>13</v>
      </c>
      <c r="N18" s="932"/>
      <c r="O18" s="459">
        <v>11</v>
      </c>
      <c r="P18" s="932"/>
      <c r="Q18" s="945"/>
      <c r="R18" s="459">
        <v>9</v>
      </c>
      <c r="S18" s="932"/>
      <c r="T18" s="459">
        <v>8</v>
      </c>
      <c r="U18" s="931"/>
      <c r="V18" s="459">
        <v>14</v>
      </c>
      <c r="W18" s="931"/>
      <c r="X18" s="459">
        <v>12</v>
      </c>
      <c r="Y18" s="932"/>
      <c r="Z18" s="459">
        <v>11</v>
      </c>
      <c r="AA18" s="932"/>
      <c r="AB18" s="459">
        <v>10</v>
      </c>
      <c r="AC18" s="932"/>
      <c r="AD18" s="459">
        <v>8</v>
      </c>
      <c r="AE18" s="917"/>
      <c r="AF18" s="459">
        <v>14</v>
      </c>
      <c r="AG18" s="930"/>
      <c r="AH18" s="665">
        <f>[1]اساسي!D581</f>
        <v>45660</v>
      </c>
      <c r="AI18" s="666" t="str">
        <f>[1]اساسي!E581</f>
        <v xml:space="preserve">إجازة منتصف العام الدراسي </v>
      </c>
    </row>
    <row r="19" spans="2:35" ht="15" x14ac:dyDescent="0.25">
      <c r="B19" s="345" t="s">
        <v>244</v>
      </c>
      <c r="C19" s="459">
        <v>15</v>
      </c>
      <c r="D19" s="931"/>
      <c r="E19" s="451">
        <v>14</v>
      </c>
      <c r="F19" s="931"/>
      <c r="G19" s="459">
        <v>12</v>
      </c>
      <c r="H19" s="934"/>
      <c r="I19" s="459">
        <v>10</v>
      </c>
      <c r="J19" s="932"/>
      <c r="K19" s="451">
        <v>15</v>
      </c>
      <c r="L19" s="921" t="s">
        <v>282</v>
      </c>
      <c r="M19" s="459">
        <v>14</v>
      </c>
      <c r="N19" s="932"/>
      <c r="O19" s="451">
        <v>12</v>
      </c>
      <c r="P19" s="932"/>
      <c r="Q19" s="945"/>
      <c r="R19" s="459">
        <v>10</v>
      </c>
      <c r="S19" s="932"/>
      <c r="T19" s="459">
        <v>9</v>
      </c>
      <c r="U19" s="931"/>
      <c r="V19" s="459">
        <v>15</v>
      </c>
      <c r="W19" s="931"/>
      <c r="X19" s="459">
        <v>13</v>
      </c>
      <c r="Y19" s="932"/>
      <c r="Z19" s="459">
        <v>12</v>
      </c>
      <c r="AA19" s="932"/>
      <c r="AB19" s="459">
        <v>11</v>
      </c>
      <c r="AC19" s="932"/>
      <c r="AD19" s="459">
        <v>9</v>
      </c>
      <c r="AE19" s="917"/>
      <c r="AF19" s="459">
        <v>15</v>
      </c>
      <c r="AG19" s="930"/>
      <c r="AH19" s="665">
        <f>[1]اساسي!D582</f>
        <v>45669</v>
      </c>
      <c r="AI19" s="666" t="str">
        <f>[1]اساسي!E582</f>
        <v xml:space="preserve">استئناف الدراسة </v>
      </c>
    </row>
    <row r="20" spans="2:35" ht="15" x14ac:dyDescent="0.25">
      <c r="B20" s="345" t="s">
        <v>245</v>
      </c>
      <c r="C20" s="459">
        <v>16</v>
      </c>
      <c r="D20" s="931"/>
      <c r="E20" s="459">
        <v>15</v>
      </c>
      <c r="F20" s="931"/>
      <c r="G20" s="459">
        <v>13</v>
      </c>
      <c r="H20" s="934"/>
      <c r="I20" s="459">
        <v>11</v>
      </c>
      <c r="J20" s="932"/>
      <c r="K20" s="459">
        <v>16</v>
      </c>
      <c r="L20" s="922"/>
      <c r="M20" s="459">
        <v>15</v>
      </c>
      <c r="N20" s="932"/>
      <c r="O20" s="459">
        <v>13</v>
      </c>
      <c r="P20" s="932"/>
      <c r="Q20" s="945"/>
      <c r="R20" s="459">
        <v>11</v>
      </c>
      <c r="S20" s="932"/>
      <c r="T20" s="459">
        <v>10</v>
      </c>
      <c r="U20" s="931"/>
      <c r="V20" s="459">
        <v>16</v>
      </c>
      <c r="W20" s="931"/>
      <c r="X20" s="459">
        <v>14</v>
      </c>
      <c r="Y20" s="932"/>
      <c r="Z20" s="459">
        <v>13</v>
      </c>
      <c r="AA20" s="932"/>
      <c r="AB20" s="459">
        <v>12</v>
      </c>
      <c r="AC20" s="932"/>
      <c r="AD20" s="459">
        <v>10</v>
      </c>
      <c r="AE20" s="917"/>
      <c r="AF20" s="459">
        <v>16</v>
      </c>
      <c r="AG20" s="930"/>
      <c r="AH20" s="665">
        <f>[1]اساسي!D583</f>
        <v>45708</v>
      </c>
      <c r="AI20" s="666" t="str">
        <f>[1]اساسي!E583</f>
        <v>نهاية الفصل الدراسي الثاني</v>
      </c>
    </row>
    <row r="21" spans="2:35" ht="15" x14ac:dyDescent="0.25">
      <c r="B21" s="345" t="s">
        <v>246</v>
      </c>
      <c r="C21" s="459">
        <v>17</v>
      </c>
      <c r="D21" s="931"/>
      <c r="E21" s="459">
        <v>16</v>
      </c>
      <c r="F21" s="931"/>
      <c r="G21" s="459">
        <v>14</v>
      </c>
      <c r="H21" s="934"/>
      <c r="I21" s="459">
        <v>12</v>
      </c>
      <c r="J21" s="932"/>
      <c r="K21" s="459">
        <v>17</v>
      </c>
      <c r="L21" s="922"/>
      <c r="M21" s="459">
        <v>16</v>
      </c>
      <c r="N21" s="932"/>
      <c r="O21" s="459">
        <v>14</v>
      </c>
      <c r="P21" s="932"/>
      <c r="Q21" s="945"/>
      <c r="R21" s="459">
        <v>12</v>
      </c>
      <c r="S21" s="932"/>
      <c r="T21" s="459">
        <v>11</v>
      </c>
      <c r="U21" s="931"/>
      <c r="V21" s="459">
        <v>17</v>
      </c>
      <c r="W21" s="931"/>
      <c r="X21" s="459">
        <v>15</v>
      </c>
      <c r="Y21" s="932"/>
      <c r="Z21" s="459">
        <v>14</v>
      </c>
      <c r="AA21" s="932"/>
      <c r="AB21" s="459">
        <v>13</v>
      </c>
      <c r="AC21" s="932"/>
      <c r="AD21" s="459">
        <v>11</v>
      </c>
      <c r="AE21" s="917"/>
      <c r="AF21" s="459">
        <v>17</v>
      </c>
      <c r="AG21" s="930"/>
      <c r="AH21" s="665">
        <f>[1]اساسي!D584</f>
        <v>45711</v>
      </c>
      <c r="AI21" s="666" t="str">
        <f>[1]اساسي!E584</f>
        <v xml:space="preserve">إجازة يوم التأسيس </v>
      </c>
    </row>
    <row r="22" spans="2:35" ht="15.75" thickBot="1" x14ac:dyDescent="0.3">
      <c r="B22" s="345" t="s">
        <v>247</v>
      </c>
      <c r="C22" s="459">
        <v>18</v>
      </c>
      <c r="D22" s="931"/>
      <c r="E22" s="459">
        <v>17</v>
      </c>
      <c r="F22" s="931"/>
      <c r="G22" s="459">
        <v>15</v>
      </c>
      <c r="H22" s="934"/>
      <c r="I22" s="459">
        <v>13</v>
      </c>
      <c r="J22" s="932"/>
      <c r="K22" s="459">
        <v>18</v>
      </c>
      <c r="L22" s="922"/>
      <c r="M22" s="459">
        <v>17</v>
      </c>
      <c r="N22" s="932"/>
      <c r="O22" s="459">
        <v>15</v>
      </c>
      <c r="P22" s="932"/>
      <c r="Q22" s="945"/>
      <c r="R22" s="459">
        <v>13</v>
      </c>
      <c r="S22" s="932"/>
      <c r="T22" s="459">
        <v>12</v>
      </c>
      <c r="U22" s="931"/>
      <c r="V22" s="459">
        <v>18</v>
      </c>
      <c r="W22" s="931"/>
      <c r="X22" s="459">
        <v>16</v>
      </c>
      <c r="Y22" s="932"/>
      <c r="Z22" s="459">
        <v>15</v>
      </c>
      <c r="AA22" s="932"/>
      <c r="AB22" s="459">
        <v>14</v>
      </c>
      <c r="AC22" s="932"/>
      <c r="AD22" s="459">
        <v>12</v>
      </c>
      <c r="AE22" s="917"/>
      <c r="AF22" s="459">
        <v>18</v>
      </c>
      <c r="AG22" s="930"/>
      <c r="AH22" s="668">
        <f>[1]اساسي!D585</f>
        <v>45712</v>
      </c>
      <c r="AI22" s="669" t="str">
        <f>[1]اساسي!E585</f>
        <v xml:space="preserve">إجازة الشتاء </v>
      </c>
    </row>
    <row r="23" spans="2:35" ht="15.75" thickBot="1" x14ac:dyDescent="0.3">
      <c r="B23" s="345" t="s">
        <v>248</v>
      </c>
      <c r="C23" s="459">
        <v>19</v>
      </c>
      <c r="D23" s="931"/>
      <c r="E23" s="459">
        <v>18</v>
      </c>
      <c r="F23" s="931"/>
      <c r="G23" s="459">
        <v>16</v>
      </c>
      <c r="H23" s="934"/>
      <c r="I23" s="667">
        <v>14</v>
      </c>
      <c r="J23" s="932"/>
      <c r="K23" s="459">
        <v>19</v>
      </c>
      <c r="L23" s="922"/>
      <c r="M23" s="459">
        <v>18</v>
      </c>
      <c r="N23" s="932"/>
      <c r="O23" s="459">
        <v>16</v>
      </c>
      <c r="P23" s="932"/>
      <c r="Q23" s="945"/>
      <c r="R23" s="459">
        <v>14</v>
      </c>
      <c r="S23" s="932"/>
      <c r="T23" s="459">
        <v>13</v>
      </c>
      <c r="U23" s="931"/>
      <c r="V23" s="459">
        <v>19</v>
      </c>
      <c r="W23" s="931"/>
      <c r="X23" s="459">
        <v>17</v>
      </c>
      <c r="Y23" s="932"/>
      <c r="Z23" s="459">
        <v>16</v>
      </c>
      <c r="AA23" s="932"/>
      <c r="AB23" s="459">
        <v>15</v>
      </c>
      <c r="AC23" s="932"/>
      <c r="AD23" s="459">
        <v>13</v>
      </c>
      <c r="AE23" s="917"/>
      <c r="AF23" s="459">
        <v>19</v>
      </c>
      <c r="AG23" s="930"/>
      <c r="AH23" s="919" t="s">
        <v>759</v>
      </c>
      <c r="AI23" s="920"/>
    </row>
    <row r="24" spans="2:35" ht="15" x14ac:dyDescent="0.25">
      <c r="B24" s="345" t="s">
        <v>305</v>
      </c>
      <c r="C24" s="459">
        <v>20</v>
      </c>
      <c r="D24" s="931"/>
      <c r="E24" s="459">
        <v>19</v>
      </c>
      <c r="F24" s="931"/>
      <c r="G24" s="459">
        <v>17</v>
      </c>
      <c r="H24" s="934"/>
      <c r="I24" s="459">
        <v>15</v>
      </c>
      <c r="J24" s="932"/>
      <c r="K24" s="459">
        <v>20</v>
      </c>
      <c r="L24" s="923"/>
      <c r="M24" s="459">
        <v>19</v>
      </c>
      <c r="N24" s="932"/>
      <c r="O24" s="459">
        <v>17</v>
      </c>
      <c r="P24" s="932"/>
      <c r="Q24" s="945"/>
      <c r="R24" s="459">
        <v>15</v>
      </c>
      <c r="S24" s="932"/>
      <c r="T24" s="459">
        <v>14</v>
      </c>
      <c r="U24" s="931"/>
      <c r="V24" s="459">
        <v>20</v>
      </c>
      <c r="W24" s="931"/>
      <c r="X24" s="459">
        <v>18</v>
      </c>
      <c r="Y24" s="932"/>
      <c r="Z24" s="459">
        <v>17</v>
      </c>
      <c r="AA24" s="932"/>
      <c r="AB24" s="459">
        <v>16</v>
      </c>
      <c r="AC24" s="932"/>
      <c r="AD24" s="459">
        <v>14</v>
      </c>
      <c r="AE24" s="917"/>
      <c r="AF24" s="459">
        <v>20</v>
      </c>
      <c r="AG24" s="930"/>
      <c r="AH24" s="663">
        <f>[1]اساسي!D586</f>
        <v>45718</v>
      </c>
      <c r="AI24" s="664" t="str">
        <f>[1]اساسي!E586</f>
        <v>بداية الدراسة للفصل الدراسي الثالث</v>
      </c>
    </row>
    <row r="25" spans="2:35" ht="15" customHeight="1" x14ac:dyDescent="0.25">
      <c r="B25" s="345" t="s">
        <v>306</v>
      </c>
      <c r="C25" s="459">
        <v>21</v>
      </c>
      <c r="D25" s="670"/>
      <c r="E25" s="459">
        <v>20</v>
      </c>
      <c r="F25" s="928">
        <f>[1]اساسي!C572</f>
        <v>45522</v>
      </c>
      <c r="G25" s="459">
        <v>18</v>
      </c>
      <c r="H25" s="925">
        <f>[1]اساسي!C574</f>
        <v>45558</v>
      </c>
      <c r="I25" s="459">
        <v>16</v>
      </c>
      <c r="J25" s="670"/>
      <c r="K25" s="459">
        <v>21</v>
      </c>
      <c r="L25" s="927">
        <f>[1]اساسي!C578</f>
        <v>45613</v>
      </c>
      <c r="M25" s="459">
        <v>20</v>
      </c>
      <c r="N25" s="925">
        <f>[1]اساسي!C580</f>
        <v>45638</v>
      </c>
      <c r="O25" s="459">
        <v>18</v>
      </c>
      <c r="P25" s="927">
        <f>[1]اساسي!C582</f>
        <v>45669</v>
      </c>
      <c r="Q25" s="945"/>
      <c r="R25" s="459">
        <v>16</v>
      </c>
      <c r="S25" s="925">
        <f>[1]اساسي!C584</f>
        <v>45711</v>
      </c>
      <c r="T25" s="459">
        <v>15</v>
      </c>
      <c r="U25" s="925">
        <f>[1]اساسي!C587</f>
        <v>45736</v>
      </c>
      <c r="V25" s="459">
        <v>21</v>
      </c>
      <c r="W25" s="926"/>
      <c r="X25" s="459">
        <v>19</v>
      </c>
      <c r="Y25" s="925">
        <f>[1]اساسي!C590</f>
        <v>45782</v>
      </c>
      <c r="Z25" s="459">
        <v>18</v>
      </c>
      <c r="AA25" s="927">
        <f>[1]اساسي!C592</f>
        <v>45823</v>
      </c>
      <c r="AB25" s="459">
        <v>17</v>
      </c>
      <c r="AC25" s="670"/>
      <c r="AD25" s="459">
        <v>15</v>
      </c>
      <c r="AE25" s="928">
        <f>[1]اساسي!C595</f>
        <v>45886</v>
      </c>
      <c r="AF25" s="459">
        <v>21</v>
      </c>
      <c r="AG25" s="929"/>
      <c r="AH25" s="665">
        <f>[1]اساسي!D587</f>
        <v>45736</v>
      </c>
      <c r="AI25" s="666" t="str">
        <f>[1]اساسي!E587</f>
        <v>بدايــــة إجــــــــازة عيــــد الفطــــر</v>
      </c>
    </row>
    <row r="26" spans="2:35" ht="15" x14ac:dyDescent="0.25">
      <c r="B26" s="345" t="s">
        <v>244</v>
      </c>
      <c r="C26" s="459">
        <v>22</v>
      </c>
      <c r="D26" s="670"/>
      <c r="E26" s="459">
        <v>21</v>
      </c>
      <c r="F26" s="928"/>
      <c r="G26" s="667">
        <v>19</v>
      </c>
      <c r="H26" s="925"/>
      <c r="I26" s="459">
        <v>17</v>
      </c>
      <c r="J26" s="670"/>
      <c r="K26" s="459">
        <v>22</v>
      </c>
      <c r="L26" s="927"/>
      <c r="M26" s="459">
        <v>21</v>
      </c>
      <c r="N26" s="925"/>
      <c r="O26" s="459">
        <v>19</v>
      </c>
      <c r="P26" s="927"/>
      <c r="Q26" s="945"/>
      <c r="R26" s="459">
        <v>17</v>
      </c>
      <c r="S26" s="925"/>
      <c r="T26" s="459">
        <v>16</v>
      </c>
      <c r="U26" s="925"/>
      <c r="V26" s="459">
        <v>22</v>
      </c>
      <c r="W26" s="926"/>
      <c r="X26" s="459">
        <v>20</v>
      </c>
      <c r="Y26" s="925"/>
      <c r="Z26" s="451">
        <v>19</v>
      </c>
      <c r="AA26" s="927"/>
      <c r="AB26" s="459">
        <v>18</v>
      </c>
      <c r="AC26" s="670"/>
      <c r="AD26" s="459">
        <v>16</v>
      </c>
      <c r="AE26" s="928"/>
      <c r="AF26" s="459">
        <v>22</v>
      </c>
      <c r="AG26" s="929"/>
      <c r="AH26" s="665">
        <f>[1]اساسي!D588</f>
        <v>45753</v>
      </c>
      <c r="AI26" s="666" t="str">
        <f>[1]اساسي!E588</f>
        <v>إستئناف  الدراسة بعد إجازة عيد الفطر</v>
      </c>
    </row>
    <row r="27" spans="2:35" ht="15" x14ac:dyDescent="0.25">
      <c r="B27" s="345" t="s">
        <v>245</v>
      </c>
      <c r="C27" s="459">
        <v>23</v>
      </c>
      <c r="D27" s="670"/>
      <c r="E27" s="459">
        <v>22</v>
      </c>
      <c r="F27" s="928"/>
      <c r="G27" s="667">
        <v>20</v>
      </c>
      <c r="H27" s="925"/>
      <c r="I27" s="459">
        <v>18</v>
      </c>
      <c r="J27" s="670"/>
      <c r="K27" s="459">
        <v>23</v>
      </c>
      <c r="L27" s="927"/>
      <c r="M27" s="459">
        <v>22</v>
      </c>
      <c r="N27" s="925"/>
      <c r="O27" s="459">
        <v>20</v>
      </c>
      <c r="P27" s="927"/>
      <c r="Q27" s="945"/>
      <c r="R27" s="459">
        <v>18</v>
      </c>
      <c r="S27" s="925"/>
      <c r="T27" s="459">
        <v>17</v>
      </c>
      <c r="U27" s="925"/>
      <c r="V27" s="459">
        <v>23</v>
      </c>
      <c r="W27" s="926"/>
      <c r="X27" s="459">
        <v>21</v>
      </c>
      <c r="Y27" s="925"/>
      <c r="Z27" s="459">
        <v>20</v>
      </c>
      <c r="AA27" s="927"/>
      <c r="AB27" s="459">
        <v>19</v>
      </c>
      <c r="AC27" s="670"/>
      <c r="AD27" s="459">
        <v>17</v>
      </c>
      <c r="AE27" s="928"/>
      <c r="AF27" s="459">
        <v>23</v>
      </c>
      <c r="AG27" s="929"/>
      <c r="AH27" s="665">
        <f>[1]اساسي!D589</f>
        <v>45781</v>
      </c>
      <c r="AI27" s="666" t="str">
        <f>[1]اساسي!E589</f>
        <v xml:space="preserve">إجازة مطولة </v>
      </c>
    </row>
    <row r="28" spans="2:35" ht="15" x14ac:dyDescent="0.25">
      <c r="B28" s="345" t="s">
        <v>246</v>
      </c>
      <c r="C28" s="459">
        <v>24</v>
      </c>
      <c r="D28" s="670"/>
      <c r="E28" s="459">
        <v>23</v>
      </c>
      <c r="F28" s="928"/>
      <c r="G28" s="459">
        <v>21</v>
      </c>
      <c r="H28" s="925"/>
      <c r="I28" s="459">
        <v>19</v>
      </c>
      <c r="J28" s="670"/>
      <c r="K28" s="459">
        <v>24</v>
      </c>
      <c r="L28" s="927"/>
      <c r="M28" s="459">
        <v>23</v>
      </c>
      <c r="N28" s="925"/>
      <c r="O28" s="459">
        <v>21</v>
      </c>
      <c r="P28" s="927"/>
      <c r="Q28" s="945"/>
      <c r="R28" s="459">
        <v>19</v>
      </c>
      <c r="S28" s="925"/>
      <c r="T28" s="459">
        <v>18</v>
      </c>
      <c r="U28" s="925"/>
      <c r="V28" s="459">
        <v>24</v>
      </c>
      <c r="W28" s="926"/>
      <c r="X28" s="459">
        <v>22</v>
      </c>
      <c r="Y28" s="925"/>
      <c r="Z28" s="459">
        <v>21</v>
      </c>
      <c r="AA28" s="927"/>
      <c r="AB28" s="459">
        <v>20</v>
      </c>
      <c r="AC28" s="670"/>
      <c r="AD28" s="451">
        <v>18</v>
      </c>
      <c r="AE28" s="928"/>
      <c r="AF28" s="459">
        <v>24</v>
      </c>
      <c r="AG28" s="929"/>
      <c r="AH28" s="665">
        <f>[1]اساسي!D590</f>
        <v>45782</v>
      </c>
      <c r="AI28" s="666" t="str">
        <f>[1]اساسي!E590</f>
        <v xml:space="preserve">إجازة مطولة </v>
      </c>
    </row>
    <row r="29" spans="2:35" ht="15" x14ac:dyDescent="0.25">
      <c r="B29" s="345" t="s">
        <v>247</v>
      </c>
      <c r="C29" s="459">
        <v>25</v>
      </c>
      <c r="D29" s="670"/>
      <c r="E29" s="459">
        <v>24</v>
      </c>
      <c r="F29" s="928"/>
      <c r="G29" s="459">
        <v>22</v>
      </c>
      <c r="H29" s="925"/>
      <c r="I29" s="459">
        <v>20</v>
      </c>
      <c r="J29" s="670"/>
      <c r="K29" s="459">
        <v>25</v>
      </c>
      <c r="L29" s="927"/>
      <c r="M29" s="459">
        <v>24</v>
      </c>
      <c r="N29" s="925"/>
      <c r="O29" s="459">
        <v>22</v>
      </c>
      <c r="P29" s="927"/>
      <c r="Q29" s="945"/>
      <c r="R29" s="459">
        <v>20</v>
      </c>
      <c r="S29" s="925"/>
      <c r="T29" s="459">
        <v>19</v>
      </c>
      <c r="U29" s="925"/>
      <c r="V29" s="459">
        <v>25</v>
      </c>
      <c r="W29" s="926"/>
      <c r="X29" s="459">
        <v>23</v>
      </c>
      <c r="Y29" s="925"/>
      <c r="Z29" s="459">
        <v>22</v>
      </c>
      <c r="AA29" s="927"/>
      <c r="AB29" s="459">
        <v>21</v>
      </c>
      <c r="AC29" s="670"/>
      <c r="AD29" s="459">
        <v>19</v>
      </c>
      <c r="AE29" s="928"/>
      <c r="AF29" s="459">
        <v>25</v>
      </c>
      <c r="AG29" s="929"/>
      <c r="AH29" s="665">
        <f>[1]اساسي!D591</f>
        <v>45807</v>
      </c>
      <c r="AI29" s="666" t="str">
        <f>[1]اساسي!E591</f>
        <v xml:space="preserve">إجازة عيد الأضحى </v>
      </c>
    </row>
    <row r="30" spans="2:35" ht="15" x14ac:dyDescent="0.25">
      <c r="B30" s="345" t="s">
        <v>248</v>
      </c>
      <c r="C30" s="459">
        <v>26</v>
      </c>
      <c r="D30" s="670"/>
      <c r="E30" s="459">
        <v>25</v>
      </c>
      <c r="F30" s="928"/>
      <c r="G30" s="459">
        <v>23</v>
      </c>
      <c r="H30" s="925"/>
      <c r="I30" s="459">
        <v>21</v>
      </c>
      <c r="J30" s="670"/>
      <c r="K30" s="459">
        <v>26</v>
      </c>
      <c r="L30" s="927"/>
      <c r="M30" s="459">
        <v>25</v>
      </c>
      <c r="N30" s="925"/>
      <c r="O30" s="459">
        <v>23</v>
      </c>
      <c r="P30" s="927"/>
      <c r="Q30" s="945"/>
      <c r="R30" s="667">
        <v>21</v>
      </c>
      <c r="S30" s="925"/>
      <c r="T30" s="667">
        <v>20</v>
      </c>
      <c r="U30" s="925"/>
      <c r="V30" s="459">
        <v>26</v>
      </c>
      <c r="W30" s="926"/>
      <c r="X30" s="459">
        <v>24</v>
      </c>
      <c r="Y30" s="925"/>
      <c r="Z30" s="459">
        <v>23</v>
      </c>
      <c r="AA30" s="927"/>
      <c r="AB30" s="459">
        <v>22</v>
      </c>
      <c r="AC30" s="670"/>
      <c r="AD30" s="459">
        <v>20</v>
      </c>
      <c r="AE30" s="928"/>
      <c r="AF30" s="459">
        <v>26</v>
      </c>
      <c r="AG30" s="929"/>
      <c r="AH30" s="665">
        <f>[1]اساسي!D592</f>
        <v>45823</v>
      </c>
      <c r="AI30" s="666" t="str">
        <f>[1]اساسي!E592</f>
        <v xml:space="preserve">استئناف الدراسة بعد عيد الأضحى </v>
      </c>
    </row>
    <row r="31" spans="2:35" ht="15.75" thickBot="1" x14ac:dyDescent="0.3">
      <c r="B31" s="345" t="s">
        <v>305</v>
      </c>
      <c r="C31" s="459">
        <v>27</v>
      </c>
      <c r="D31" s="670"/>
      <c r="E31" s="459">
        <v>26</v>
      </c>
      <c r="F31" s="928"/>
      <c r="G31" s="459">
        <v>24</v>
      </c>
      <c r="H31" s="925"/>
      <c r="I31" s="459">
        <v>22</v>
      </c>
      <c r="J31" s="670"/>
      <c r="K31" s="459">
        <v>27</v>
      </c>
      <c r="L31" s="927"/>
      <c r="M31" s="459">
        <v>26</v>
      </c>
      <c r="N31" s="925"/>
      <c r="O31" s="459">
        <v>24</v>
      </c>
      <c r="P31" s="927"/>
      <c r="Q31" s="945"/>
      <c r="R31" s="459">
        <v>22</v>
      </c>
      <c r="S31" s="925"/>
      <c r="T31" s="459">
        <v>21</v>
      </c>
      <c r="U31" s="925"/>
      <c r="V31" s="459">
        <v>27</v>
      </c>
      <c r="W31" s="926"/>
      <c r="X31" s="459">
        <v>25</v>
      </c>
      <c r="Y31" s="925"/>
      <c r="Z31" s="459">
        <v>24</v>
      </c>
      <c r="AA31" s="927"/>
      <c r="AB31" s="459">
        <v>23</v>
      </c>
      <c r="AC31" s="670"/>
      <c r="AD31" s="459">
        <v>21</v>
      </c>
      <c r="AE31" s="928"/>
      <c r="AF31" s="459">
        <v>27</v>
      </c>
      <c r="AG31" s="929"/>
      <c r="AH31" s="668">
        <f>[1]اساسي!D593</f>
        <v>45834</v>
      </c>
      <c r="AI31" s="669" t="str">
        <f>[1]اساسي!E593</f>
        <v xml:space="preserve">إجازة نهاية العام الدراسي </v>
      </c>
    </row>
    <row r="32" spans="2:35" ht="15" customHeight="1" thickBot="1" x14ac:dyDescent="0.3">
      <c r="B32" s="345" t="s">
        <v>306</v>
      </c>
      <c r="C32" s="459">
        <v>28</v>
      </c>
      <c r="D32" s="670"/>
      <c r="E32" s="459">
        <v>27</v>
      </c>
      <c r="F32" s="917" t="str">
        <f>[1]اساسي!E572</f>
        <v>بداية الدراسة للفصل الدراسي الأول</v>
      </c>
      <c r="G32" s="459">
        <v>25</v>
      </c>
      <c r="H32" s="670"/>
      <c r="I32" s="459">
        <v>23</v>
      </c>
      <c r="J32" s="670"/>
      <c r="K32" s="459">
        <v>28</v>
      </c>
      <c r="L32" s="917" t="str">
        <f>[1]اساسي!E578</f>
        <v>بداية الدراسة للفصل الدراسي الثاني</v>
      </c>
      <c r="M32" s="459">
        <v>27</v>
      </c>
      <c r="N32" s="670"/>
      <c r="O32" s="459">
        <v>25</v>
      </c>
      <c r="P32" s="917" t="str">
        <f>[1]اساسي!E582</f>
        <v xml:space="preserve">استئناف الدراسة </v>
      </c>
      <c r="Q32" s="945"/>
      <c r="R32" s="459">
        <v>23</v>
      </c>
      <c r="S32" s="921" t="str">
        <f>[1]اساسي!E584</f>
        <v xml:space="preserve">إجازة يوم التأسيس </v>
      </c>
      <c r="T32" s="459">
        <v>22</v>
      </c>
      <c r="U32" s="924" t="str">
        <f>[1]اساسي!E587</f>
        <v>بدايــــة إجــــــــازة عيــــد الفطــــر</v>
      </c>
      <c r="V32" s="459">
        <v>28</v>
      </c>
      <c r="W32" s="916"/>
      <c r="X32" s="459">
        <v>26</v>
      </c>
      <c r="Y32" s="916"/>
      <c r="Z32" s="459">
        <v>25</v>
      </c>
      <c r="AA32" s="917" t="str">
        <f>[1]اساسي!E592</f>
        <v xml:space="preserve">استئناف الدراسة بعد عيد الأضحى </v>
      </c>
      <c r="AB32" s="459">
        <v>24</v>
      </c>
      <c r="AC32" s="670"/>
      <c r="AD32" s="459">
        <v>22</v>
      </c>
      <c r="AE32" s="917" t="str">
        <f>[1]اساسي!E595</f>
        <v>عودة المعلمين والمعلمات الممارسين للتدريس</v>
      </c>
      <c r="AF32" s="459">
        <v>28</v>
      </c>
      <c r="AG32" s="918"/>
      <c r="AH32" s="919" t="s">
        <v>309</v>
      </c>
      <c r="AI32" s="920"/>
    </row>
    <row r="33" spans="2:35" ht="15" customHeight="1" x14ac:dyDescent="0.25">
      <c r="B33" s="345" t="s">
        <v>244</v>
      </c>
      <c r="C33" s="451">
        <v>29</v>
      </c>
      <c r="D33" s="670"/>
      <c r="E33" s="459">
        <v>28</v>
      </c>
      <c r="F33" s="917"/>
      <c r="G33" s="459">
        <v>26</v>
      </c>
      <c r="H33" s="670"/>
      <c r="I33" s="459">
        <v>24</v>
      </c>
      <c r="J33" s="670"/>
      <c r="K33" s="459">
        <v>29</v>
      </c>
      <c r="L33" s="917"/>
      <c r="M33" s="459">
        <v>28</v>
      </c>
      <c r="N33" s="670"/>
      <c r="O33" s="459">
        <v>26</v>
      </c>
      <c r="P33" s="917"/>
      <c r="Q33" s="945"/>
      <c r="R33" s="667">
        <v>24</v>
      </c>
      <c r="S33" s="922"/>
      <c r="T33" s="459">
        <v>23</v>
      </c>
      <c r="U33" s="924"/>
      <c r="V33" s="459">
        <v>29</v>
      </c>
      <c r="W33" s="916"/>
      <c r="X33" s="459">
        <v>27</v>
      </c>
      <c r="Y33" s="916"/>
      <c r="Z33" s="459">
        <v>26</v>
      </c>
      <c r="AA33" s="917"/>
      <c r="AB33" s="459">
        <v>25</v>
      </c>
      <c r="AC33" s="670"/>
      <c r="AD33" s="451">
        <v>23</v>
      </c>
      <c r="AE33" s="917"/>
      <c r="AF33" s="459">
        <v>29</v>
      </c>
      <c r="AG33" s="918"/>
      <c r="AH33" s="663">
        <f>[1]اساسي!D594</f>
        <v>45881</v>
      </c>
      <c r="AI33" s="671" t="str">
        <f>[1]اساسي!E594</f>
        <v>عودة المشرفين والهيئتين التعليمية والإدارية بالمدارس</v>
      </c>
    </row>
    <row r="34" spans="2:35" ht="15" x14ac:dyDescent="0.25">
      <c r="B34" s="345" t="s">
        <v>245</v>
      </c>
      <c r="C34" s="256"/>
      <c r="D34" s="670"/>
      <c r="E34" s="459">
        <v>29</v>
      </c>
      <c r="F34" s="917"/>
      <c r="G34" s="459">
        <v>27</v>
      </c>
      <c r="H34" s="670"/>
      <c r="I34" s="459">
        <v>25</v>
      </c>
      <c r="J34" s="670"/>
      <c r="K34" s="459"/>
      <c r="L34" s="917"/>
      <c r="M34" s="459">
        <v>29</v>
      </c>
      <c r="N34" s="670"/>
      <c r="O34" s="459">
        <v>27</v>
      </c>
      <c r="P34" s="917"/>
      <c r="Q34" s="945"/>
      <c r="R34" s="667">
        <v>25</v>
      </c>
      <c r="S34" s="922"/>
      <c r="T34" s="459">
        <v>24</v>
      </c>
      <c r="U34" s="924"/>
      <c r="V34" s="459">
        <v>30</v>
      </c>
      <c r="W34" s="916"/>
      <c r="X34" s="459">
        <v>28</v>
      </c>
      <c r="Y34" s="916"/>
      <c r="Z34" s="459">
        <v>27</v>
      </c>
      <c r="AA34" s="917"/>
      <c r="AB34" s="459">
        <v>26</v>
      </c>
      <c r="AC34" s="670"/>
      <c r="AD34" s="459">
        <v>24</v>
      </c>
      <c r="AE34" s="917"/>
      <c r="AF34" s="459">
        <v>30</v>
      </c>
      <c r="AG34" s="918"/>
      <c r="AH34" s="665">
        <f>[1]اساسي!D595</f>
        <v>45886</v>
      </c>
      <c r="AI34" s="672" t="str">
        <f>[1]اساسي!E595</f>
        <v>عودة المعلمين والمعلمات الممارسين للتدريس</v>
      </c>
    </row>
    <row r="35" spans="2:35" ht="15.75" thickBot="1" x14ac:dyDescent="0.3">
      <c r="B35" s="345" t="s">
        <v>246</v>
      </c>
      <c r="C35" s="256"/>
      <c r="D35" s="670"/>
      <c r="E35" s="459">
        <v>30</v>
      </c>
      <c r="F35" s="917"/>
      <c r="G35" s="459">
        <v>28</v>
      </c>
      <c r="H35" s="670"/>
      <c r="I35" s="459">
        <v>26</v>
      </c>
      <c r="J35" s="670"/>
      <c r="K35" s="459"/>
      <c r="L35" s="917"/>
      <c r="M35" s="459">
        <v>30</v>
      </c>
      <c r="N35" s="670"/>
      <c r="O35" s="459">
        <v>28</v>
      </c>
      <c r="P35" s="917"/>
      <c r="Q35" s="945"/>
      <c r="R35" s="459">
        <v>26</v>
      </c>
      <c r="S35" s="922"/>
      <c r="T35" s="459">
        <v>25</v>
      </c>
      <c r="U35" s="924"/>
      <c r="V35" s="459"/>
      <c r="W35" s="916"/>
      <c r="X35" s="459">
        <v>29</v>
      </c>
      <c r="Y35" s="916"/>
      <c r="Z35" s="459">
        <v>28</v>
      </c>
      <c r="AA35" s="917"/>
      <c r="AB35" s="459">
        <v>27</v>
      </c>
      <c r="AC35" s="670"/>
      <c r="AD35" s="459">
        <v>25</v>
      </c>
      <c r="AE35" s="917"/>
      <c r="AF35" s="459"/>
      <c r="AG35" s="918"/>
      <c r="AH35" s="668">
        <f>[1]اساسي!D596</f>
        <v>45893</v>
      </c>
      <c r="AI35" s="669" t="str">
        <f>[1]اساسي!E596</f>
        <v>بداية الدراسة للعام الدراسي 1447</v>
      </c>
    </row>
    <row r="36" spans="2:35" ht="15" x14ac:dyDescent="0.25">
      <c r="B36" s="345" t="s">
        <v>247</v>
      </c>
      <c r="C36" s="256"/>
      <c r="D36" s="670"/>
      <c r="E36" s="256"/>
      <c r="F36" s="917"/>
      <c r="G36" s="459">
        <v>29</v>
      </c>
      <c r="H36" s="670"/>
      <c r="I36" s="459">
        <v>27</v>
      </c>
      <c r="J36" s="670"/>
      <c r="K36" s="459"/>
      <c r="L36" s="917"/>
      <c r="M36" s="459"/>
      <c r="N36" s="670"/>
      <c r="O36" s="459">
        <v>29</v>
      </c>
      <c r="P36" s="917"/>
      <c r="Q36" s="945"/>
      <c r="R36" s="459">
        <v>27</v>
      </c>
      <c r="S36" s="923"/>
      <c r="T36" s="459">
        <v>26</v>
      </c>
      <c r="U36" s="924"/>
      <c r="V36" s="459"/>
      <c r="W36" s="916"/>
      <c r="X36" s="459"/>
      <c r="Y36" s="916"/>
      <c r="Z36" s="459">
        <v>29</v>
      </c>
      <c r="AA36" s="917"/>
      <c r="AB36" s="459">
        <v>28</v>
      </c>
      <c r="AC36" s="670"/>
      <c r="AD36" s="459">
        <v>26</v>
      </c>
      <c r="AE36" s="917"/>
      <c r="AF36" s="459"/>
      <c r="AG36" s="916"/>
    </row>
    <row r="37" spans="2:35" ht="15" x14ac:dyDescent="0.25">
      <c r="B37" s="345" t="s">
        <v>248</v>
      </c>
      <c r="C37" s="256"/>
      <c r="D37" s="670"/>
      <c r="E37" s="256"/>
      <c r="F37" s="917"/>
      <c r="G37" s="459">
        <v>30</v>
      </c>
      <c r="H37" s="670"/>
      <c r="I37" s="459">
        <v>28</v>
      </c>
      <c r="J37" s="670"/>
      <c r="K37" s="459"/>
      <c r="L37" s="917"/>
      <c r="M37" s="459"/>
      <c r="N37" s="670"/>
      <c r="O37" s="459">
        <v>30</v>
      </c>
      <c r="P37" s="917"/>
      <c r="Q37" s="945"/>
      <c r="R37" s="459">
        <v>28</v>
      </c>
      <c r="S37" s="921" t="s">
        <v>760</v>
      </c>
      <c r="T37" s="459">
        <v>27</v>
      </c>
      <c r="U37" s="924"/>
      <c r="V37" s="459"/>
      <c r="W37" s="916"/>
      <c r="X37" s="459"/>
      <c r="Y37" s="916"/>
      <c r="Z37" s="459"/>
      <c r="AA37" s="917"/>
      <c r="AB37" s="459">
        <v>29</v>
      </c>
      <c r="AC37" s="670"/>
      <c r="AD37" s="459">
        <v>27</v>
      </c>
      <c r="AE37" s="917"/>
      <c r="AF37" s="459"/>
      <c r="AG37" s="916"/>
    </row>
    <row r="38" spans="2:35" ht="15" x14ac:dyDescent="0.25">
      <c r="B38" s="345" t="s">
        <v>305</v>
      </c>
      <c r="C38" s="256"/>
      <c r="D38" s="670"/>
      <c r="E38" s="256"/>
      <c r="F38" s="917"/>
      <c r="G38" s="459"/>
      <c r="H38" s="670"/>
      <c r="I38" s="459">
        <v>29</v>
      </c>
      <c r="J38" s="670"/>
      <c r="K38" s="459"/>
      <c r="L38" s="917"/>
      <c r="M38" s="459"/>
      <c r="N38" s="670"/>
      <c r="O38" s="459"/>
      <c r="P38" s="917"/>
      <c r="Q38" s="945"/>
      <c r="R38" s="459">
        <v>29</v>
      </c>
      <c r="S38" s="922"/>
      <c r="T38" s="459">
        <v>28</v>
      </c>
      <c r="U38" s="924"/>
      <c r="V38" s="459"/>
      <c r="W38" s="916"/>
      <c r="X38" s="459"/>
      <c r="Y38" s="916"/>
      <c r="Z38" s="459"/>
      <c r="AA38" s="917"/>
      <c r="AB38" s="459">
        <v>30</v>
      </c>
      <c r="AC38" s="670"/>
      <c r="AD38" s="459">
        <v>28</v>
      </c>
      <c r="AE38" s="917"/>
      <c r="AF38" s="459"/>
      <c r="AG38" s="916"/>
    </row>
    <row r="39" spans="2:35" ht="15.75" thickBot="1" x14ac:dyDescent="0.3">
      <c r="B39" s="27" t="s">
        <v>306</v>
      </c>
      <c r="C39" s="256"/>
      <c r="D39" s="670"/>
      <c r="E39" s="256"/>
      <c r="F39" s="917"/>
      <c r="G39" s="459"/>
      <c r="H39" s="670"/>
      <c r="I39" s="459">
        <v>30</v>
      </c>
      <c r="J39" s="670"/>
      <c r="K39" s="459"/>
      <c r="L39" s="917"/>
      <c r="M39" s="459"/>
      <c r="N39" s="670"/>
      <c r="O39" s="459"/>
      <c r="P39" s="917"/>
      <c r="Q39" s="946"/>
      <c r="R39" s="459"/>
      <c r="S39" s="923"/>
      <c r="T39" s="459">
        <v>29</v>
      </c>
      <c r="U39" s="924"/>
      <c r="V39" s="459"/>
      <c r="W39" s="916"/>
      <c r="X39" s="459"/>
      <c r="Y39" s="916"/>
      <c r="Z39" s="459"/>
      <c r="AA39" s="917"/>
      <c r="AB39" s="459"/>
      <c r="AC39" s="670"/>
      <c r="AD39" s="459">
        <v>29</v>
      </c>
      <c r="AE39" s="917"/>
      <c r="AF39" s="459"/>
      <c r="AG39" s="916"/>
    </row>
  </sheetData>
  <sheetProtection algorithmName="SHA-512" hashValue="RLpb8uWlNZNEYoj3TNI0MNnl5KD4TgklXUNwSZnCiMGWXSqdSNdzs6+9uC4NmfhcLKkwfRYfVSvIaFc2Hh2t+w==" saltValue="xwsFxYjQWUqN8vCXAWi97g==" spinCount="100000" sheet="1" objects="1" scenarios="1"/>
  <mergeCells count="76">
    <mergeCell ref="B2:AI3"/>
    <mergeCell ref="C4:D4"/>
    <mergeCell ref="E4:F4"/>
    <mergeCell ref="G4:H4"/>
    <mergeCell ref="I4:J4"/>
    <mergeCell ref="K4:L4"/>
    <mergeCell ref="M4:N4"/>
    <mergeCell ref="O4:P4"/>
    <mergeCell ref="Q4:Q39"/>
    <mergeCell ref="R4:S4"/>
    <mergeCell ref="AF4:AG4"/>
    <mergeCell ref="AH4:AI4"/>
    <mergeCell ref="D5:D12"/>
    <mergeCell ref="F5:F12"/>
    <mergeCell ref="H5:H12"/>
    <mergeCell ref="J5:J12"/>
    <mergeCell ref="L5:L12"/>
    <mergeCell ref="N5:N12"/>
    <mergeCell ref="P5:P12"/>
    <mergeCell ref="S5:S12"/>
    <mergeCell ref="T4:U4"/>
    <mergeCell ref="V4:W4"/>
    <mergeCell ref="X4:Y4"/>
    <mergeCell ref="Z4:AA4"/>
    <mergeCell ref="AB4:AC4"/>
    <mergeCell ref="AD4:AE4"/>
    <mergeCell ref="AG5:AG12"/>
    <mergeCell ref="AH5:AI5"/>
    <mergeCell ref="D13:D24"/>
    <mergeCell ref="F13:F24"/>
    <mergeCell ref="H13:H24"/>
    <mergeCell ref="J13:J24"/>
    <mergeCell ref="L13:L18"/>
    <mergeCell ref="N13:N24"/>
    <mergeCell ref="P13:P24"/>
    <mergeCell ref="S13:S24"/>
    <mergeCell ref="U5:U12"/>
    <mergeCell ref="W5:W12"/>
    <mergeCell ref="Y5:Y12"/>
    <mergeCell ref="AA5:AA12"/>
    <mergeCell ref="AC5:AC12"/>
    <mergeCell ref="AE5:AE12"/>
    <mergeCell ref="L19:L24"/>
    <mergeCell ref="AH23:AI23"/>
    <mergeCell ref="F25:F31"/>
    <mergeCell ref="H25:H31"/>
    <mergeCell ref="L25:L31"/>
    <mergeCell ref="N25:N31"/>
    <mergeCell ref="P25:P31"/>
    <mergeCell ref="S25:S31"/>
    <mergeCell ref="U13:U24"/>
    <mergeCell ref="W13:W24"/>
    <mergeCell ref="Y13:Y24"/>
    <mergeCell ref="AA13:AA24"/>
    <mergeCell ref="AC13:AC24"/>
    <mergeCell ref="AE13:AE24"/>
    <mergeCell ref="AA25:AA31"/>
    <mergeCell ref="AE25:AE31"/>
    <mergeCell ref="AG25:AG31"/>
    <mergeCell ref="AG13:AG24"/>
    <mergeCell ref="AH14:AI14"/>
    <mergeCell ref="U32:U39"/>
    <mergeCell ref="W32:W39"/>
    <mergeCell ref="U25:U31"/>
    <mergeCell ref="W25:W31"/>
    <mergeCell ref="Y25:Y31"/>
    <mergeCell ref="S37:S39"/>
    <mergeCell ref="F32:F39"/>
    <mergeCell ref="L32:L39"/>
    <mergeCell ref="P32:P39"/>
    <mergeCell ref="S32:S36"/>
    <mergeCell ref="Y32:Y39"/>
    <mergeCell ref="AA32:AA39"/>
    <mergeCell ref="AE32:AE39"/>
    <mergeCell ref="AG32:AG39"/>
    <mergeCell ref="AH32:AI32"/>
  </mergeCells>
  <pageMargins left="0.7" right="0.7" top="0.75" bottom="0.75" header="0.3" footer="0.3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27</vt:i4>
      </vt:variant>
      <vt:variant>
        <vt:lpstr>نطاقات تمت تسميتها</vt:lpstr>
      </vt:variant>
      <vt:variant>
        <vt:i4>20</vt:i4>
      </vt:variant>
    </vt:vector>
  </HeadingPairs>
  <TitlesOfParts>
    <vt:vector size="47" baseType="lpstr">
      <vt:lpstr>ب</vt:lpstr>
      <vt:lpstr>إجازات</vt:lpstr>
      <vt:lpstr>تقويم 6</vt:lpstr>
      <vt:lpstr>ت1</vt:lpstr>
      <vt:lpstr>عداد</vt:lpstr>
      <vt:lpstr>ورقة1</vt:lpstr>
      <vt:lpstr>ش</vt:lpstr>
      <vt:lpstr>ش2</vt:lpstr>
      <vt:lpstr>تقويم5</vt:lpstr>
      <vt:lpstr>توزيع</vt:lpstr>
      <vt:lpstr>وزاري</vt:lpstr>
      <vt:lpstr>مفصل22</vt:lpstr>
      <vt:lpstr>مفصل 11</vt:lpstr>
      <vt:lpstr>تقويم 4</vt:lpstr>
      <vt:lpstr>تقويم 3</vt:lpstr>
      <vt:lpstr>تقويم عرضي</vt:lpstr>
      <vt:lpstr>اساسي</vt:lpstr>
      <vt:lpstr>اساس1</vt:lpstr>
      <vt:lpstr>1446</vt:lpstr>
      <vt:lpstr>سنوي</vt:lpstr>
      <vt:lpstr>مناسبات</vt:lpstr>
      <vt:lpstr>المفصل</vt:lpstr>
      <vt:lpstr>تقويم 1</vt:lpstr>
      <vt:lpstr>مسرد هجري</vt:lpstr>
      <vt:lpstr>ورقة5</vt:lpstr>
      <vt:lpstr>اساس</vt:lpstr>
      <vt:lpstr>الرواتب</vt:lpstr>
      <vt:lpstr>'1446'!Print_Area</vt:lpstr>
      <vt:lpstr>إجازات!Print_Area</vt:lpstr>
      <vt:lpstr>اساس1!Print_Area</vt:lpstr>
      <vt:lpstr>اساسي!Print_Area</vt:lpstr>
      <vt:lpstr>المفصل!Print_Area</vt:lpstr>
      <vt:lpstr>ت1!Print_Area</vt:lpstr>
      <vt:lpstr>'تقويم 1'!Print_Area</vt:lpstr>
      <vt:lpstr>'تقويم 3'!Print_Area</vt:lpstr>
      <vt:lpstr>'تقويم 4'!Print_Area</vt:lpstr>
      <vt:lpstr>'تقويم 6'!Print_Area</vt:lpstr>
      <vt:lpstr>'تقويم عرضي'!Print_Area</vt:lpstr>
      <vt:lpstr>تقويم5!Print_Area</vt:lpstr>
      <vt:lpstr>توزيع!Print_Area</vt:lpstr>
      <vt:lpstr>سنوي!Print_Area</vt:lpstr>
      <vt:lpstr>ش!Print_Area</vt:lpstr>
      <vt:lpstr>عداد!Print_Area</vt:lpstr>
      <vt:lpstr>'مفصل 11'!Print_Area</vt:lpstr>
      <vt:lpstr>مفصل22!Print_Area</vt:lpstr>
      <vt:lpstr>مناسبات!Print_Area</vt:lpstr>
      <vt:lpstr>وزاري!Print_Area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scc</dc:creator>
  <cp:lastModifiedBy>scc</cp:lastModifiedBy>
  <cp:lastPrinted>2024-07-31T08:39:46Z</cp:lastPrinted>
  <dcterms:created xsi:type="dcterms:W3CDTF">2024-07-10T06:06:10Z</dcterms:created>
  <dcterms:modified xsi:type="dcterms:W3CDTF">2024-07-31T09:03:37Z</dcterms:modified>
</cp:coreProperties>
</file>